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275" tabRatio="730" activeTab="0"/>
  </bookViews>
  <sheets>
    <sheet name="注・受・納フォーム" sheetId="1" r:id="rId1"/>
    <sheet name="自社情報フォーム" sheetId="2" r:id="rId2"/>
    <sheet name="注・受・納" sheetId="3" r:id="rId3"/>
    <sheet name="請・受・納ﾌｫｰﾑ" sheetId="4" r:id="rId4"/>
    <sheet name="請・納" sheetId="5" r:id="rId5"/>
    <sheet name="納・受" sheetId="6" r:id="rId6"/>
  </sheets>
  <definedNames/>
  <calcPr fullCalcOnLoad="1"/>
</workbook>
</file>

<file path=xl/sharedStrings.xml><?xml version="1.0" encoding="utf-8"?>
<sst xmlns="http://schemas.openxmlformats.org/spreadsheetml/2006/main" count="100" uniqueCount="76">
  <si>
    <t>担当</t>
  </si>
  <si>
    <t>コードNo</t>
  </si>
  <si>
    <t>No</t>
  </si>
  <si>
    <t>注文No</t>
  </si>
  <si>
    <t>品番・品名</t>
  </si>
  <si>
    <t>数量</t>
  </si>
  <si>
    <t>単位</t>
  </si>
  <si>
    <t>単価</t>
  </si>
  <si>
    <t>金額</t>
  </si>
  <si>
    <t>備考</t>
  </si>
  <si>
    <t>納期</t>
  </si>
  <si>
    <t>合計</t>
  </si>
  <si>
    <t>摘要</t>
  </si>
  <si>
    <t>数量</t>
  </si>
  <si>
    <t>単位</t>
  </si>
  <si>
    <t>単価</t>
  </si>
  <si>
    <t>備考</t>
  </si>
  <si>
    <t>日付</t>
  </si>
  <si>
    <t>担当</t>
  </si>
  <si>
    <t>お客様コードNo</t>
  </si>
  <si>
    <t>品番・品名</t>
  </si>
  <si>
    <t>伝票番号</t>
  </si>
  <si>
    <t>金額（税抜）</t>
  </si>
  <si>
    <t>税抜</t>
  </si>
  <si>
    <t>税額</t>
  </si>
  <si>
    <t>総額</t>
  </si>
  <si>
    <t>日付</t>
  </si>
  <si>
    <t>注文・受領・納品書フォーム</t>
  </si>
  <si>
    <t>請求・受領・納品入力フォーム</t>
  </si>
  <si>
    <t>山口</t>
  </si>
  <si>
    <t>マウスパッド</t>
  </si>
  <si>
    <t>備品</t>
  </si>
  <si>
    <t>枚</t>
  </si>
  <si>
    <t>色：青</t>
  </si>
  <si>
    <t>長崎</t>
  </si>
  <si>
    <t>冊</t>
  </si>
  <si>
    <t>新カタログ</t>
  </si>
  <si>
    <t>A4 レーザータック12面・OP911</t>
  </si>
  <si>
    <t>レーザー</t>
  </si>
  <si>
    <t>請求書（単票）・GV115</t>
  </si>
  <si>
    <t>A4 タック12面・OP811</t>
  </si>
  <si>
    <t>見積明細書（タテ）・GV145</t>
  </si>
  <si>
    <t>見積明細書（ヨコ）・GV146</t>
  </si>
  <si>
    <t>元帳・GV191</t>
  </si>
  <si>
    <t>合計残高試算表・GV192</t>
  </si>
  <si>
    <t>ドット</t>
  </si>
  <si>
    <t>自社会社名</t>
  </si>
  <si>
    <t>株式会社品川興行</t>
  </si>
  <si>
    <t>会社住所</t>
  </si>
  <si>
    <t>品川区東五反田*-*-**</t>
  </si>
  <si>
    <t>電話番号</t>
  </si>
  <si>
    <t>03-****-****</t>
  </si>
  <si>
    <t>担当者</t>
  </si>
  <si>
    <t>大崎</t>
  </si>
  <si>
    <t>振込先銀行名</t>
  </si>
  <si>
    <t>山形銀行青森支店</t>
  </si>
  <si>
    <t>振込先口座番号</t>
  </si>
  <si>
    <t>普通 ********</t>
  </si>
  <si>
    <t>自社情報入力フォーム</t>
  </si>
  <si>
    <t>会社名</t>
  </si>
  <si>
    <t>住所</t>
  </si>
  <si>
    <t>御担当者</t>
  </si>
  <si>
    <t>世田谷物産</t>
  </si>
  <si>
    <t>世田谷区南烏山*-*-**</t>
  </si>
  <si>
    <t>鳥山</t>
  </si>
  <si>
    <t>御中</t>
  </si>
  <si>
    <t>様</t>
  </si>
  <si>
    <t>担当：</t>
  </si>
  <si>
    <t>株式会社品川興行</t>
  </si>
  <si>
    <t>担当者</t>
  </si>
  <si>
    <t>五反田商事</t>
  </si>
  <si>
    <t>御中</t>
  </si>
  <si>
    <t>様</t>
  </si>
  <si>
    <t>品川</t>
  </si>
  <si>
    <t>得意先会社名</t>
  </si>
  <si>
    <t>品川区大崎*-*-**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</si>
</sst>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"/>
    <numFmt numFmtId="177" formatCode="m"/>
    <numFmt numFmtId="178" formatCode="ggge"/>
    <numFmt numFmtId="179" formatCode="d"/>
    <numFmt numFmtId="180" formatCode="m/d"/>
    <numFmt numFmtId="181" formatCode="0_ "/>
    <numFmt numFmtId="182" formatCode="yy/m/d"/>
    <numFmt numFmtId="183" formatCode="mmmmm\-yy"/>
    <numFmt numFmtId="184" formatCode="e"/>
    <numFmt numFmtId="185" formatCode="&quot;\&quot;#,##0.000;[Red]&quot;\&quot;\-#,##0.000"/>
    <numFmt numFmtId="186" formatCode="&quot;\&quot;#,##0.0;[Red]&quot;\&quot;\-#,##0.0"/>
  </numFmts>
  <fonts count="6">
    <font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58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6" fontId="0" fillId="0" borderId="1" xfId="18" applyFill="1" applyBorder="1" applyAlignment="1" applyProtection="1">
      <alignment horizontal="center" vertical="center"/>
      <protection locked="0"/>
    </xf>
    <xf numFmtId="18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0" fillId="0" borderId="0" xfId="18" applyBorder="1" applyAlignment="1">
      <alignment horizontal="center" vertical="center"/>
    </xf>
    <xf numFmtId="0" fontId="0" fillId="0" borderId="0" xfId="0" applyBorder="1" applyAlignment="1">
      <alignment vertical="center"/>
    </xf>
    <xf numFmtId="182" fontId="0" fillId="0" borderId="1" xfId="0" applyNumberFormat="1" applyFill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>
      <alignment horizontal="left"/>
    </xf>
    <xf numFmtId="180" fontId="0" fillId="0" borderId="0" xfId="0" applyNumberFormat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184" fontId="0" fillId="0" borderId="0" xfId="0" applyNumberFormat="1" applyBorder="1" applyAlignment="1">
      <alignment horizontal="left"/>
    </xf>
    <xf numFmtId="38" fontId="0" fillId="0" borderId="1" xfId="18" applyNumberFormat="1" applyFill="1" applyBorder="1" applyAlignment="1" applyProtection="1">
      <alignment horizontal="center" vertical="center"/>
      <protection/>
    </xf>
    <xf numFmtId="6" fontId="0" fillId="0" borderId="1" xfId="18" applyFill="1" applyBorder="1" applyAlignment="1" applyProtection="1">
      <alignment horizontal="center" vertical="center"/>
      <protection/>
    </xf>
    <xf numFmtId="38" fontId="0" fillId="0" borderId="1" xfId="18" applyNumberFormat="1" applyFill="1" applyBorder="1" applyAlignment="1" applyProtection="1">
      <alignment horizontal="center" vertical="center"/>
      <protection locked="0"/>
    </xf>
    <xf numFmtId="6" fontId="0" fillId="2" borderId="4" xfId="18" applyNumberFormat="1" applyFill="1" applyBorder="1" applyAlignment="1" applyProtection="1">
      <alignment horizontal="center"/>
      <protection/>
    </xf>
    <xf numFmtId="6" fontId="0" fillId="2" borderId="4" xfId="18" applyFont="1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right"/>
      <protection/>
    </xf>
    <xf numFmtId="177" fontId="0" fillId="0" borderId="0" xfId="0" applyNumberFormat="1" applyBorder="1" applyAlignment="1">
      <alignment horizontal="left"/>
    </xf>
    <xf numFmtId="0" fontId="0" fillId="2" borderId="7" xfId="0" applyNumberFormat="1" applyFill="1" applyBorder="1" applyAlignment="1" applyProtection="1">
      <alignment horizontal="left"/>
      <protection/>
    </xf>
    <xf numFmtId="58" fontId="0" fillId="2" borderId="0" xfId="0" applyNumberForma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2" borderId="9" xfId="0" applyNumberFormat="1" applyFill="1" applyBorder="1" applyAlignment="1" applyProtection="1">
      <alignment horizontal="left" vertical="center"/>
      <protection/>
    </xf>
    <xf numFmtId="58" fontId="0" fillId="2" borderId="0" xfId="0" applyNumberFormat="1" applyFill="1" applyBorder="1" applyAlignment="1" applyProtection="1">
      <alignment horizontal="center" vertical="center"/>
      <protection/>
    </xf>
    <xf numFmtId="58" fontId="0" fillId="3" borderId="1" xfId="0" applyNumberFormat="1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182" fontId="1" fillId="0" borderId="0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3" borderId="1" xfId="0" applyFont="1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6" fontId="0" fillId="0" borderId="0" xfId="18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6" fontId="0" fillId="0" borderId="0" xfId="18" applyFill="1" applyBorder="1" applyAlignment="1" applyProtection="1">
      <alignment horizontal="center"/>
      <protection/>
    </xf>
    <xf numFmtId="6" fontId="0" fillId="0" borderId="0" xfId="18" applyNumberFormat="1" applyFill="1" applyBorder="1" applyAlignment="1" applyProtection="1">
      <alignment horizontal="center"/>
      <protection/>
    </xf>
    <xf numFmtId="182" fontId="1" fillId="0" borderId="0" xfId="0" applyNumberFormat="1" applyFont="1" applyBorder="1" applyAlignment="1">
      <alignment horizontal="left" vertical="center"/>
    </xf>
    <xf numFmtId="182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6" fontId="0" fillId="0" borderId="0" xfId="0" applyNumberForma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0" fillId="0" borderId="1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5" fillId="2" borderId="15" xfId="0" applyFont="1" applyFill="1" applyBorder="1" applyAlignment="1" applyProtection="1">
      <alignment horizontal="center" vertical="center"/>
      <protection/>
    </xf>
    <xf numFmtId="0" fontId="5" fillId="2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18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6" fontId="0" fillId="0" borderId="0" xfId="18" applyBorder="1" applyAlignment="1">
      <alignment horizontal="center" vertical="center"/>
    </xf>
    <xf numFmtId="6" fontId="0" fillId="0" borderId="0" xfId="18" applyBorder="1" applyAlignment="1">
      <alignment horizontal="center"/>
    </xf>
    <xf numFmtId="0" fontId="0" fillId="0" borderId="0" xfId="0" applyNumberFormat="1" applyBorder="1" applyAlignment="1">
      <alignment horizontal="left"/>
    </xf>
    <xf numFmtId="6" fontId="0" fillId="0" borderId="0" xfId="18" applyFont="1" applyBorder="1" applyAlignment="1">
      <alignment horizontal="center" vertical="center"/>
    </xf>
    <xf numFmtId="5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6" fontId="0" fillId="0" borderId="17" xfId="18" applyFont="1" applyFill="1" applyBorder="1" applyAlignment="1" applyProtection="1">
      <alignment horizontal="center"/>
      <protection locked="0"/>
    </xf>
    <xf numFmtId="6" fontId="0" fillId="0" borderId="17" xfId="18" applyFill="1" applyBorder="1" applyAlignment="1" applyProtection="1">
      <alignment horizontal="center"/>
      <protection locked="0"/>
    </xf>
    <xf numFmtId="6" fontId="0" fillId="0" borderId="18" xfId="18" applyFill="1" applyBorder="1" applyAlignment="1" applyProtection="1">
      <alignment horizontal="center"/>
      <protection locked="0"/>
    </xf>
    <xf numFmtId="6" fontId="0" fillId="0" borderId="8" xfId="18" applyFont="1" applyFill="1" applyBorder="1" applyAlignment="1" applyProtection="1">
      <alignment horizontal="center"/>
      <protection locked="0"/>
    </xf>
    <xf numFmtId="6" fontId="0" fillId="0" borderId="19" xfId="18" applyFont="1" applyFill="1" applyBorder="1" applyAlignment="1" applyProtection="1">
      <alignment horizontal="center"/>
      <protection locked="0"/>
    </xf>
    <xf numFmtId="6" fontId="0" fillId="0" borderId="20" xfId="18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6" fontId="0" fillId="2" borderId="4" xfId="18" applyFill="1" applyBorder="1" applyAlignment="1" applyProtection="1">
      <alignment horizontal="center"/>
      <protection/>
    </xf>
    <xf numFmtId="0" fontId="0" fillId="3" borderId="8" xfId="0" applyFill="1" applyBorder="1" applyAlignment="1" applyProtection="1">
      <alignment horizontal="left" vertical="center"/>
      <protection/>
    </xf>
    <xf numFmtId="0" fontId="0" fillId="3" borderId="23" xfId="0" applyFill="1" applyBorder="1" applyAlignment="1" applyProtection="1">
      <alignment horizontal="left" vertical="center"/>
      <protection/>
    </xf>
    <xf numFmtId="6" fontId="0" fillId="0" borderId="0" xfId="0" applyNumberFormat="1" applyAlignment="1">
      <alignment horizontal="left"/>
    </xf>
    <xf numFmtId="182" fontId="1" fillId="0" borderId="0" xfId="0" applyNumberFormat="1" applyFont="1" applyBorder="1" applyAlignment="1">
      <alignment horizontal="center" vertical="center"/>
    </xf>
    <xf numFmtId="182" fontId="0" fillId="0" borderId="0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28575</xdr:rowOff>
    </xdr:from>
    <xdr:to>
      <xdr:col>1</xdr:col>
      <xdr:colOff>0</xdr:colOff>
      <xdr:row>16</xdr:row>
      <xdr:rowOff>400050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81325" y="4314825"/>
          <a:ext cx="0" cy="3714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0" tIns="0" rIns="0" bIns="0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H11"/>
  <sheetViews>
    <sheetView showGridLines="0" tabSelected="1" zoomScale="75" zoomScaleNormal="75" workbookViewId="0" topLeftCell="A1">
      <selection activeCell="C22" sqref="C22"/>
    </sheetView>
  </sheetViews>
  <sheetFormatPr defaultColWidth="9.00390625" defaultRowHeight="13.5"/>
  <cols>
    <col min="1" max="1" width="7.75390625" style="1" customWidth="1"/>
    <col min="2" max="2" width="25.00390625" style="1" customWidth="1"/>
    <col min="3" max="3" width="10.00390625" style="1" customWidth="1"/>
    <col min="4" max="4" width="6.375" style="1" customWidth="1"/>
    <col min="5" max="5" width="16.875" style="1" customWidth="1"/>
    <col min="6" max="6" width="13.25390625" style="1" customWidth="1"/>
    <col min="7" max="7" width="10.625" style="1" customWidth="1"/>
    <col min="8" max="8" width="5.875" style="1" customWidth="1"/>
    <col min="9" max="16384" width="9.00390625" style="1" customWidth="1"/>
  </cols>
  <sheetData>
    <row r="1" ht="26.25" customHeight="1"/>
    <row r="2" ht="26.25" customHeight="1" thickBot="1"/>
    <row r="3" spans="1:8" ht="30.75" customHeight="1">
      <c r="A3" s="73" t="s">
        <v>27</v>
      </c>
      <c r="B3" s="74"/>
      <c r="C3" s="74"/>
      <c r="D3" s="74"/>
      <c r="E3" s="74"/>
      <c r="F3" s="74"/>
      <c r="G3" s="74"/>
      <c r="H3" s="75"/>
    </row>
    <row r="4" spans="1:8" ht="18.75" customHeight="1">
      <c r="A4" s="34" t="s">
        <v>1</v>
      </c>
      <c r="B4" s="4">
        <v>2000</v>
      </c>
      <c r="C4" s="36"/>
      <c r="D4" s="36"/>
      <c r="E4" s="36"/>
      <c r="F4" s="43" t="s">
        <v>2</v>
      </c>
      <c r="G4" s="20">
        <v>1234</v>
      </c>
      <c r="H4" s="44"/>
    </row>
    <row r="5" spans="1:8" ht="18.75" customHeight="1">
      <c r="A5" s="34" t="s">
        <v>59</v>
      </c>
      <c r="B5" s="4" t="s">
        <v>62</v>
      </c>
      <c r="C5" s="28"/>
      <c r="D5" s="28"/>
      <c r="E5" s="31"/>
      <c r="F5" s="28"/>
      <c r="G5" s="37"/>
      <c r="H5" s="39"/>
    </row>
    <row r="6" spans="1:8" ht="20.25" customHeight="1">
      <c r="A6" s="57" t="s">
        <v>60</v>
      </c>
      <c r="B6" s="4" t="s">
        <v>63</v>
      </c>
      <c r="C6" s="28"/>
      <c r="D6" s="42" t="s">
        <v>26</v>
      </c>
      <c r="E6" s="2">
        <v>35521</v>
      </c>
      <c r="F6" s="45"/>
      <c r="G6" s="28"/>
      <c r="H6" s="41"/>
    </row>
    <row r="7" spans="1:8" ht="20.25" customHeight="1">
      <c r="A7" s="57" t="s">
        <v>61</v>
      </c>
      <c r="B7" s="4" t="s">
        <v>64</v>
      </c>
      <c r="C7" s="28"/>
      <c r="D7" s="28"/>
      <c r="E7" s="40"/>
      <c r="F7" s="40"/>
      <c r="G7" s="28"/>
      <c r="H7" s="41"/>
    </row>
    <row r="8" spans="1:8" ht="21" customHeight="1">
      <c r="A8" s="27"/>
      <c r="B8" s="28"/>
      <c r="C8" s="28"/>
      <c r="D8" s="28"/>
      <c r="E8" s="46" t="s">
        <v>0</v>
      </c>
      <c r="F8" s="2" t="s">
        <v>29</v>
      </c>
      <c r="G8" s="28"/>
      <c r="H8" s="41"/>
    </row>
    <row r="9" spans="1:8" ht="18" customHeight="1">
      <c r="A9" s="33" t="s">
        <v>3</v>
      </c>
      <c r="B9" s="29" t="s">
        <v>4</v>
      </c>
      <c r="C9" s="29" t="s">
        <v>5</v>
      </c>
      <c r="D9" s="29" t="s">
        <v>6</v>
      </c>
      <c r="E9" s="29" t="s">
        <v>7</v>
      </c>
      <c r="F9" s="29" t="s">
        <v>8</v>
      </c>
      <c r="G9" s="29" t="s">
        <v>9</v>
      </c>
      <c r="H9" s="47" t="s">
        <v>10</v>
      </c>
    </row>
    <row r="10" spans="1:8" ht="46.5" customHeight="1">
      <c r="A10" s="3">
        <v>455</v>
      </c>
      <c r="B10" s="4" t="s">
        <v>30</v>
      </c>
      <c r="C10" s="4">
        <v>10</v>
      </c>
      <c r="D10" s="4" t="s">
        <v>32</v>
      </c>
      <c r="E10" s="5">
        <v>980</v>
      </c>
      <c r="F10" s="23">
        <f>IF(E10="","",C10*E10)</f>
        <v>9800</v>
      </c>
      <c r="G10" s="4" t="s">
        <v>33</v>
      </c>
      <c r="H10" s="6">
        <v>35550</v>
      </c>
    </row>
    <row r="11" spans="1:8" ht="21" customHeight="1" thickBot="1">
      <c r="A11" s="48" t="s">
        <v>12</v>
      </c>
      <c r="B11" s="7" t="s">
        <v>31</v>
      </c>
      <c r="C11" s="49"/>
      <c r="D11" s="50"/>
      <c r="E11" s="49" t="s">
        <v>11</v>
      </c>
      <c r="F11" s="26">
        <f>IF(F10="","",F10*1.05)</f>
        <v>10290</v>
      </c>
      <c r="G11" s="50"/>
      <c r="H11" s="51"/>
    </row>
  </sheetData>
  <sheetProtection sheet="1" objects="1" scenarios="1"/>
  <mergeCells count="1">
    <mergeCell ref="A3:H3"/>
  </mergeCells>
  <printOptions/>
  <pageMargins left="0.5905511811023623" right="0.1968503937007874" top="0.1968503937007874" bottom="0.31496062992125984" header="0" footer="0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F15" sqref="F15"/>
    </sheetView>
  </sheetViews>
  <sheetFormatPr defaultColWidth="9.00390625" defaultRowHeight="13.5"/>
  <cols>
    <col min="1" max="1" width="14.25390625" style="0" bestFit="1" customWidth="1"/>
    <col min="2" max="2" width="25.625" style="0" customWidth="1"/>
    <col min="3" max="3" width="4.00390625" style="0" customWidth="1"/>
  </cols>
  <sheetData>
    <row r="1" spans="1:8" ht="18.75">
      <c r="A1" s="76" t="s">
        <v>58</v>
      </c>
      <c r="B1" s="77"/>
      <c r="C1" s="54"/>
      <c r="D1" s="54"/>
      <c r="E1" s="54"/>
      <c r="F1" s="54"/>
      <c r="G1" s="54"/>
      <c r="H1" s="54"/>
    </row>
    <row r="2" spans="3:8" ht="13.5">
      <c r="C2" s="55"/>
      <c r="D2" s="55"/>
      <c r="E2" s="55"/>
      <c r="F2" s="55"/>
      <c r="G2" s="55"/>
      <c r="H2" s="55"/>
    </row>
    <row r="3" spans="1:2" ht="13.5">
      <c r="A3" s="56" t="s">
        <v>46</v>
      </c>
      <c r="B3" s="67" t="s">
        <v>47</v>
      </c>
    </row>
    <row r="4" spans="1:2" ht="13.5">
      <c r="A4" s="56" t="s">
        <v>48</v>
      </c>
      <c r="B4" s="67" t="s">
        <v>49</v>
      </c>
    </row>
    <row r="5" spans="1:2" ht="13.5">
      <c r="A5" s="56" t="s">
        <v>50</v>
      </c>
      <c r="B5" s="67" t="s">
        <v>51</v>
      </c>
    </row>
    <row r="6" spans="1:2" ht="13.5">
      <c r="A6" s="56" t="s">
        <v>52</v>
      </c>
      <c r="B6" s="67" t="s">
        <v>53</v>
      </c>
    </row>
    <row r="7" spans="1:2" ht="13.5">
      <c r="A7" s="56" t="s">
        <v>54</v>
      </c>
      <c r="B7" s="67" t="s">
        <v>55</v>
      </c>
    </row>
    <row r="8" spans="1:2" ht="13.5">
      <c r="A8" s="56" t="s">
        <v>56</v>
      </c>
      <c r="B8" s="67" t="s">
        <v>57</v>
      </c>
    </row>
  </sheetData>
  <sheetProtection sheet="1" objects="1" scenarios="1"/>
  <mergeCells count="1">
    <mergeCell ref="A1:B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34"/>
  <sheetViews>
    <sheetView zoomScale="75" zoomScaleNormal="75" workbookViewId="0" topLeftCell="A1">
      <selection activeCell="E9" sqref="E9:F9"/>
    </sheetView>
  </sheetViews>
  <sheetFormatPr defaultColWidth="9.00390625" defaultRowHeight="13.5"/>
  <cols>
    <col min="1" max="1" width="6.75390625" style="1" customWidth="1"/>
    <col min="2" max="2" width="1.25" style="1" customWidth="1"/>
    <col min="3" max="3" width="28.00390625" style="1" customWidth="1"/>
    <col min="4" max="4" width="11.00390625" style="1" customWidth="1"/>
    <col min="5" max="6" width="3.00390625" style="1" customWidth="1"/>
    <col min="7" max="7" width="6.50390625" style="1" customWidth="1"/>
    <col min="8" max="8" width="1.37890625" style="1" customWidth="1"/>
    <col min="9" max="9" width="3.875" style="1" customWidth="1"/>
    <col min="10" max="10" width="1.00390625" style="1" customWidth="1"/>
    <col min="11" max="11" width="12.00390625" style="1" customWidth="1"/>
    <col min="12" max="12" width="6.75390625" style="1" customWidth="1"/>
    <col min="13" max="13" width="3.00390625" style="1" customWidth="1"/>
    <col min="14" max="14" width="6.75390625" style="1" customWidth="1"/>
    <col min="15" max="16384" width="9.00390625" style="1" customWidth="1"/>
  </cols>
  <sheetData>
    <row r="1" spans="3:14" ht="21.75" customHeight="1">
      <c r="C1" s="9">
        <f>'注・受・納フォーム'!$B$4</f>
        <v>2000</v>
      </c>
      <c r="M1" s="87">
        <f>'注・受・納フォーム'!$G$4</f>
        <v>1234</v>
      </c>
      <c r="N1" s="87"/>
    </row>
    <row r="2" spans="3:11" ht="25.5" customHeight="1">
      <c r="C2" s="9" t="str">
        <f>'注・受・納フォーム'!$B$5</f>
        <v>世田谷物産</v>
      </c>
      <c r="D2" s="9" t="s">
        <v>65</v>
      </c>
      <c r="G2" s="21">
        <f>'注・受・納フォーム'!$E$6</f>
        <v>35521</v>
      </c>
      <c r="H2" s="82">
        <f>'注・受・納フォーム'!$E$6</f>
        <v>35521</v>
      </c>
      <c r="I2" s="82"/>
      <c r="J2" s="9"/>
      <c r="K2" s="18">
        <f>'注・受・納フォーム'!$E$6</f>
        <v>35521</v>
      </c>
    </row>
    <row r="3" spans="3:11" ht="25.5" customHeight="1">
      <c r="C3" s="9" t="str">
        <f>'注・受・納フォーム'!$B$7</f>
        <v>鳥山</v>
      </c>
      <c r="D3" s="9" t="s">
        <v>66</v>
      </c>
      <c r="G3" s="21"/>
      <c r="H3" s="38"/>
      <c r="I3" s="38"/>
      <c r="J3" s="9"/>
      <c r="K3" s="18"/>
    </row>
    <row r="4" spans="3:11" ht="25.5" customHeight="1">
      <c r="C4" s="83" t="str">
        <f>'注・受・納フォーム'!$B$6</f>
        <v>世田谷区南烏山*-*-**</v>
      </c>
      <c r="D4" s="83"/>
      <c r="G4" s="79" t="str">
        <f>'自社情報フォーム'!$B$3</f>
        <v>株式会社品川興行</v>
      </c>
      <c r="H4" s="79"/>
      <c r="I4" s="79"/>
      <c r="J4" s="79"/>
      <c r="K4" s="79"/>
    </row>
    <row r="5" spans="7:14" ht="25.5" customHeight="1">
      <c r="G5" s="79" t="str">
        <f>'自社情報フォーム'!$B$4</f>
        <v>品川区東五反田*-*-**</v>
      </c>
      <c r="H5" s="79"/>
      <c r="I5" s="79"/>
      <c r="J5" s="79"/>
      <c r="K5" s="79"/>
      <c r="L5" s="79"/>
      <c r="M5" s="79"/>
      <c r="N5" s="79"/>
    </row>
    <row r="6" spans="7:14" ht="25.5" customHeight="1">
      <c r="G6" s="21"/>
      <c r="H6" s="38"/>
      <c r="I6" s="38"/>
      <c r="J6" s="9"/>
      <c r="K6" s="18"/>
      <c r="L6" s="16" t="s">
        <v>67</v>
      </c>
      <c r="M6" s="78" t="str">
        <f>'自社情報フォーム'!$B$6</f>
        <v>大崎</v>
      </c>
      <c r="N6" s="78"/>
    </row>
    <row r="7" ht="11.25" customHeight="1"/>
    <row r="8" spans="2:13" ht="15.75" customHeight="1">
      <c r="B8" s="80"/>
      <c r="C8" s="80"/>
      <c r="E8" s="80"/>
      <c r="F8" s="80"/>
      <c r="G8" s="80"/>
      <c r="H8" s="80"/>
      <c r="I8" s="80"/>
      <c r="J8" s="80"/>
      <c r="K8" s="80"/>
      <c r="L8" s="80"/>
      <c r="M8" s="80"/>
    </row>
    <row r="9" spans="1:14" ht="58.5" customHeight="1">
      <c r="A9" s="13">
        <f>'注・受・納フォーム'!$A$10</f>
        <v>455</v>
      </c>
      <c r="B9" s="81" t="str">
        <f>'注・受・納フォーム'!$B$10</f>
        <v>マウスパッド</v>
      </c>
      <c r="C9" s="81"/>
      <c r="D9" s="13">
        <f>'注・受・納フォーム'!$C$10</f>
        <v>10</v>
      </c>
      <c r="E9" s="81" t="str">
        <f>'注・受・納フォーム'!$D$10</f>
        <v>枚</v>
      </c>
      <c r="F9" s="81"/>
      <c r="G9" s="85">
        <f>'注・受・納フォーム'!$E$10</f>
        <v>980</v>
      </c>
      <c r="H9" s="85"/>
      <c r="I9" s="85"/>
      <c r="J9" s="85">
        <f>'注・受・納フォーム'!$F$10</f>
        <v>9800</v>
      </c>
      <c r="K9" s="85"/>
      <c r="L9" s="81" t="str">
        <f>'注・受・納フォーム'!$G$10</f>
        <v>色：青</v>
      </c>
      <c r="M9" s="81"/>
      <c r="N9" s="19">
        <f>'注・受・納フォーム'!$H$10</f>
        <v>35550</v>
      </c>
    </row>
    <row r="10" spans="2:11" ht="21" customHeight="1">
      <c r="B10" s="78" t="str">
        <f>'注・受・納フォーム'!$B$11</f>
        <v>備品</v>
      </c>
      <c r="C10" s="78"/>
      <c r="D10" s="16"/>
      <c r="E10" s="16"/>
      <c r="F10" s="16"/>
      <c r="G10" s="81"/>
      <c r="H10" s="81"/>
      <c r="I10" s="81"/>
      <c r="J10" s="88">
        <f>J9*1.05</f>
        <v>10290</v>
      </c>
      <c r="K10" s="85"/>
    </row>
    <row r="11" ht="50.25" customHeight="1"/>
    <row r="12" spans="3:14" ht="16.5" customHeight="1">
      <c r="C12" s="9">
        <f>C1</f>
        <v>2000</v>
      </c>
      <c r="M12" s="83">
        <f>M1</f>
        <v>1234</v>
      </c>
      <c r="N12" s="83"/>
    </row>
    <row r="13" spans="7:11" ht="27" customHeight="1">
      <c r="G13" s="21">
        <f>G2</f>
        <v>35521</v>
      </c>
      <c r="H13" s="82">
        <f>H2</f>
        <v>35521</v>
      </c>
      <c r="I13" s="82"/>
      <c r="J13" s="9"/>
      <c r="K13" s="18">
        <f>K2</f>
        <v>35521</v>
      </c>
    </row>
    <row r="14" spans="3:11" ht="23.25" customHeight="1">
      <c r="C14" s="9" t="str">
        <f>C2</f>
        <v>世田谷物産</v>
      </c>
      <c r="D14" s="9" t="s">
        <v>65</v>
      </c>
      <c r="G14" s="21"/>
      <c r="H14" s="38"/>
      <c r="I14" s="38"/>
      <c r="J14" s="9"/>
      <c r="K14" s="18"/>
    </row>
    <row r="15" spans="3:11" ht="23.25" customHeight="1">
      <c r="C15" s="9" t="str">
        <f>C3</f>
        <v>鳥山</v>
      </c>
      <c r="D15" s="9" t="s">
        <v>66</v>
      </c>
      <c r="G15" s="21"/>
      <c r="H15" s="38"/>
      <c r="I15" s="38"/>
      <c r="J15" s="9"/>
      <c r="K15" s="18"/>
    </row>
    <row r="16" spans="3:11" ht="23.25" customHeight="1">
      <c r="C16" s="83" t="str">
        <f>C4</f>
        <v>世田谷区南烏山*-*-**</v>
      </c>
      <c r="D16" s="83"/>
      <c r="G16" s="21"/>
      <c r="H16" s="38"/>
      <c r="I16" s="79" t="s">
        <v>68</v>
      </c>
      <c r="J16" s="79"/>
      <c r="K16" s="79"/>
    </row>
    <row r="17" spans="7:11" ht="23.25" customHeight="1">
      <c r="G17" s="21"/>
      <c r="H17" s="38"/>
      <c r="I17" s="21" t="str">
        <f>'自社情報フォーム'!$B$4</f>
        <v>品川区東五反田*-*-**</v>
      </c>
      <c r="J17" s="9"/>
      <c r="K17" s="18"/>
    </row>
    <row r="18" ht="6.75" customHeight="1"/>
    <row r="19" spans="10:11" ht="18" customHeight="1">
      <c r="J19" s="89" t="str">
        <f>'注・受・納フォーム'!$F$8</f>
        <v>山口</v>
      </c>
      <c r="K19" s="90"/>
    </row>
    <row r="20" spans="2:13" ht="12" customHeight="1">
      <c r="B20" s="80"/>
      <c r="C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4" ht="57.75" customHeight="1">
      <c r="A21" s="13">
        <f>A9</f>
        <v>455</v>
      </c>
      <c r="B21" s="81" t="str">
        <f>B9</f>
        <v>マウスパッド</v>
      </c>
      <c r="C21" s="81"/>
      <c r="D21" s="13">
        <f>D9</f>
        <v>10</v>
      </c>
      <c r="E21" s="81" t="str">
        <f>E9</f>
        <v>枚</v>
      </c>
      <c r="F21" s="81"/>
      <c r="G21" s="85">
        <f>G9</f>
        <v>980</v>
      </c>
      <c r="H21" s="85"/>
      <c r="I21" s="85"/>
      <c r="J21" s="85">
        <f>J9</f>
        <v>9800</v>
      </c>
      <c r="K21" s="85"/>
      <c r="L21" s="81" t="str">
        <f>L9</f>
        <v>色：青</v>
      </c>
      <c r="M21" s="81"/>
      <c r="N21" s="19">
        <f>N9</f>
        <v>35550</v>
      </c>
    </row>
    <row r="22" spans="2:11" ht="20.25" customHeight="1">
      <c r="B22" s="78" t="str">
        <f>B10</f>
        <v>備品</v>
      </c>
      <c r="C22" s="78"/>
      <c r="D22" s="78"/>
      <c r="E22" s="78"/>
      <c r="F22" s="78"/>
      <c r="G22" s="81"/>
      <c r="H22" s="81"/>
      <c r="I22" s="81"/>
      <c r="J22" s="85">
        <f>J10</f>
        <v>10290</v>
      </c>
      <c r="K22" s="85"/>
    </row>
    <row r="23" ht="54" customHeight="1"/>
    <row r="24" spans="13:14" ht="15.75" customHeight="1">
      <c r="M24" s="83">
        <f>M1</f>
        <v>1234</v>
      </c>
      <c r="N24" s="83"/>
    </row>
    <row r="25" spans="3:11" ht="25.5" customHeight="1">
      <c r="C25" s="9" t="str">
        <f>'注・受・納フォーム'!$B$5</f>
        <v>世田谷物産</v>
      </c>
      <c r="D25" s="9" t="s">
        <v>65</v>
      </c>
      <c r="G25" s="21">
        <f>G13</f>
        <v>35521</v>
      </c>
      <c r="H25" s="82">
        <f>H2</f>
        <v>35521</v>
      </c>
      <c r="I25" s="82"/>
      <c r="J25" s="9"/>
      <c r="K25" s="18">
        <f>K2</f>
        <v>35521</v>
      </c>
    </row>
    <row r="26" spans="3:11" ht="24.75" customHeight="1">
      <c r="C26" s="9" t="str">
        <f>'注・受・納フォーム'!$B$7</f>
        <v>鳥山</v>
      </c>
      <c r="D26" s="9" t="s">
        <v>66</v>
      </c>
      <c r="I26" s="83">
        <f>C1</f>
        <v>2000</v>
      </c>
      <c r="J26" s="83"/>
      <c r="K26" s="83"/>
    </row>
    <row r="27" spans="3:4" ht="21" customHeight="1">
      <c r="C27" s="83" t="str">
        <f>'注・受・納フォーム'!$B$6</f>
        <v>世田谷区南烏山*-*-**</v>
      </c>
      <c r="D27" s="83"/>
    </row>
    <row r="28" spans="7:11" ht="21" customHeight="1">
      <c r="G28" s="21" t="str">
        <f>'自社情報フォーム'!$B$3</f>
        <v>株式会社品川興行</v>
      </c>
      <c r="H28" s="38"/>
      <c r="I28" s="38"/>
      <c r="J28" s="9"/>
      <c r="K28" s="18"/>
    </row>
    <row r="29" spans="7:14" ht="21" customHeight="1">
      <c r="G29" s="79" t="str">
        <f>'自社情報フォーム'!$B$4</f>
        <v>品川区東五反田*-*-**</v>
      </c>
      <c r="H29" s="79"/>
      <c r="I29" s="79"/>
      <c r="J29" s="79"/>
      <c r="K29" s="79"/>
      <c r="L29" s="79"/>
      <c r="M29" s="79"/>
      <c r="N29" s="79"/>
    </row>
    <row r="30" spans="9:14" ht="21" customHeight="1">
      <c r="I30" s="9"/>
      <c r="J30" s="9"/>
      <c r="K30" s="9"/>
      <c r="L30" s="16" t="s">
        <v>67</v>
      </c>
      <c r="M30" s="78" t="str">
        <f>'自社情報フォーム'!$B$6</f>
        <v>大崎</v>
      </c>
      <c r="N30" s="78"/>
    </row>
    <row r="31" ht="6.75" customHeight="1"/>
    <row r="32" spans="2:13" ht="12" customHeight="1">
      <c r="B32" s="84"/>
      <c r="C32" s="84"/>
      <c r="E32" s="80"/>
      <c r="F32" s="80"/>
      <c r="G32" s="80"/>
      <c r="H32" s="80"/>
      <c r="I32" s="80"/>
      <c r="J32" s="80"/>
      <c r="K32" s="80"/>
      <c r="L32" s="80"/>
      <c r="M32" s="80"/>
    </row>
    <row r="33" spans="1:14" ht="58.5" customHeight="1">
      <c r="A33" s="13">
        <f>C1</f>
        <v>2000</v>
      </c>
      <c r="B33" s="81" t="str">
        <f>B9</f>
        <v>マウスパッド</v>
      </c>
      <c r="C33" s="81"/>
      <c r="D33" s="13">
        <f>D9</f>
        <v>10</v>
      </c>
      <c r="E33" s="81" t="str">
        <f>E9</f>
        <v>枚</v>
      </c>
      <c r="F33" s="81"/>
      <c r="G33" s="85">
        <f>G9</f>
        <v>980</v>
      </c>
      <c r="H33" s="85"/>
      <c r="I33" s="85"/>
      <c r="J33" s="85">
        <f>J9</f>
        <v>9800</v>
      </c>
      <c r="K33" s="85"/>
      <c r="L33" s="81" t="str">
        <f>L9</f>
        <v>色：青</v>
      </c>
      <c r="M33" s="81"/>
      <c r="N33" s="19">
        <f>N9</f>
        <v>35550</v>
      </c>
    </row>
    <row r="34" spans="2:11" ht="19.5" customHeight="1">
      <c r="B34" s="83" t="str">
        <f>B10</f>
        <v>備品</v>
      </c>
      <c r="C34" s="83"/>
      <c r="D34" s="83"/>
      <c r="E34" s="83"/>
      <c r="F34" s="83"/>
      <c r="G34" s="80"/>
      <c r="H34" s="80"/>
      <c r="I34" s="80"/>
      <c r="J34" s="86">
        <f>J10</f>
        <v>10290</v>
      </c>
      <c r="K34" s="86"/>
    </row>
  </sheetData>
  <sheetProtection sheet="1" objects="1" scenarios="1"/>
  <mergeCells count="56">
    <mergeCell ref="G34:I34"/>
    <mergeCell ref="J34:K34"/>
    <mergeCell ref="M1:N1"/>
    <mergeCell ref="J10:K10"/>
    <mergeCell ref="M12:N12"/>
    <mergeCell ref="J22:K22"/>
    <mergeCell ref="M24:N24"/>
    <mergeCell ref="I26:K26"/>
    <mergeCell ref="J19:K19"/>
    <mergeCell ref="J32:K32"/>
    <mergeCell ref="J33:K33"/>
    <mergeCell ref="L32:M32"/>
    <mergeCell ref="L33:M33"/>
    <mergeCell ref="E32:F32"/>
    <mergeCell ref="E33:F33"/>
    <mergeCell ref="G32:I32"/>
    <mergeCell ref="G33:I33"/>
    <mergeCell ref="H2:I2"/>
    <mergeCell ref="G10:I10"/>
    <mergeCell ref="G22:I22"/>
    <mergeCell ref="G20:I20"/>
    <mergeCell ref="G21:I21"/>
    <mergeCell ref="G9:I9"/>
    <mergeCell ref="G8:I8"/>
    <mergeCell ref="H13:I13"/>
    <mergeCell ref="C27:D27"/>
    <mergeCell ref="B10:C10"/>
    <mergeCell ref="B22:F22"/>
    <mergeCell ref="J20:K20"/>
    <mergeCell ref="J21:K21"/>
    <mergeCell ref="E20:F20"/>
    <mergeCell ref="E21:F21"/>
    <mergeCell ref="B8:C8"/>
    <mergeCell ref="B9:C9"/>
    <mergeCell ref="J9:K9"/>
    <mergeCell ref="J8:K8"/>
    <mergeCell ref="C4:D4"/>
    <mergeCell ref="C16:D16"/>
    <mergeCell ref="I16:K16"/>
    <mergeCell ref="B34:F34"/>
    <mergeCell ref="E9:F9"/>
    <mergeCell ref="E8:F8"/>
    <mergeCell ref="B33:C33"/>
    <mergeCell ref="B32:C32"/>
    <mergeCell ref="B20:C20"/>
    <mergeCell ref="B21:C21"/>
    <mergeCell ref="M30:N30"/>
    <mergeCell ref="M6:N6"/>
    <mergeCell ref="G5:N5"/>
    <mergeCell ref="G4:K4"/>
    <mergeCell ref="G29:N29"/>
    <mergeCell ref="L8:M8"/>
    <mergeCell ref="L9:M9"/>
    <mergeCell ref="L20:M20"/>
    <mergeCell ref="L21:M21"/>
    <mergeCell ref="H25:I25"/>
  </mergeCells>
  <conditionalFormatting sqref="H6:I26 J17:K26 L6:M26 O1:IV65536 J6:K15 L1:N4 H1:K3 N6:N28 A1:G65536 H27:M28 H30:N65536">
    <cfRule type="cellIs" priority="1" dxfId="0" operator="equal" stopIfTrue="1">
      <formula>0</formula>
    </cfRule>
  </conditionalFormatting>
  <printOptions/>
  <pageMargins left="0.5905511811023623" right="0.1968503937007874" top="0.1968503937007874" bottom="0.3149606299212598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"/>
  <dimension ref="A2:F23"/>
  <sheetViews>
    <sheetView showGridLines="0" zoomScale="75" zoomScaleNormal="75" workbookViewId="0" topLeftCell="A1">
      <selection activeCell="J5" sqref="J5"/>
    </sheetView>
  </sheetViews>
  <sheetFormatPr defaultColWidth="9.00390625" defaultRowHeight="13.5"/>
  <cols>
    <col min="1" max="1" width="39.125" style="1" customWidth="1"/>
    <col min="2" max="2" width="6.50390625" style="1" bestFit="1" customWidth="1"/>
    <col min="3" max="3" width="6.00390625" style="1" bestFit="1" customWidth="1"/>
    <col min="4" max="4" width="14.75390625" style="1" bestFit="1" customWidth="1"/>
    <col min="5" max="5" width="12.875" style="1" customWidth="1"/>
    <col min="6" max="6" width="10.00390625" style="1" customWidth="1"/>
    <col min="7" max="16384" width="9.00390625" style="1" customWidth="1"/>
  </cols>
  <sheetData>
    <row r="1" ht="44.25" customHeight="1" thickBot="1"/>
    <row r="2" spans="1:6" ht="36" customHeight="1">
      <c r="A2" s="73" t="s">
        <v>28</v>
      </c>
      <c r="B2" s="74"/>
      <c r="C2" s="74"/>
      <c r="D2" s="74"/>
      <c r="E2" s="74"/>
      <c r="F2" s="75"/>
    </row>
    <row r="3" spans="1:6" ht="13.5" customHeight="1">
      <c r="A3" s="27"/>
      <c r="B3" s="28"/>
      <c r="C3" s="28"/>
      <c r="D3" s="29" t="s">
        <v>17</v>
      </c>
      <c r="E3" s="29" t="s">
        <v>21</v>
      </c>
      <c r="F3" s="47" t="s">
        <v>18</v>
      </c>
    </row>
    <row r="4" spans="1:6" ht="19.5" customHeight="1">
      <c r="A4" s="27"/>
      <c r="B4" s="28"/>
      <c r="C4" s="28"/>
      <c r="D4" s="17">
        <v>35551</v>
      </c>
      <c r="E4" s="4">
        <v>4556</v>
      </c>
      <c r="F4" s="71" t="s">
        <v>34</v>
      </c>
    </row>
    <row r="5" spans="1:6" ht="18.75" customHeight="1">
      <c r="A5" s="27"/>
      <c r="B5" s="28"/>
      <c r="C5" s="28"/>
      <c r="D5" s="31"/>
      <c r="E5" s="31"/>
      <c r="F5" s="72"/>
    </row>
    <row r="6" spans="1:6" ht="18" customHeight="1">
      <c r="A6" s="27"/>
      <c r="B6" s="28"/>
      <c r="C6" s="28"/>
      <c r="D6" s="32" t="s">
        <v>19</v>
      </c>
      <c r="E6" s="4">
        <v>6789</v>
      </c>
      <c r="F6" s="41"/>
    </row>
    <row r="7" spans="1:6" ht="18" customHeight="1">
      <c r="A7" s="30"/>
      <c r="B7" s="28"/>
      <c r="C7" s="28"/>
      <c r="D7" s="28"/>
      <c r="E7" s="28"/>
      <c r="F7" s="41"/>
    </row>
    <row r="8" spans="1:6" ht="13.5" customHeight="1">
      <c r="A8" s="33" t="s">
        <v>20</v>
      </c>
      <c r="B8" s="29" t="s">
        <v>13</v>
      </c>
      <c r="C8" s="29" t="s">
        <v>14</v>
      </c>
      <c r="D8" s="29" t="s">
        <v>15</v>
      </c>
      <c r="E8" s="29" t="s">
        <v>22</v>
      </c>
      <c r="F8" s="47" t="s">
        <v>16</v>
      </c>
    </row>
    <row r="9" spans="1:6" ht="20.25" customHeight="1">
      <c r="A9" s="8" t="s">
        <v>40</v>
      </c>
      <c r="B9" s="4">
        <v>6</v>
      </c>
      <c r="C9" s="4" t="s">
        <v>35</v>
      </c>
      <c r="D9" s="24">
        <v>1000</v>
      </c>
      <c r="E9" s="22">
        <f>IF(D9="","",B9*D9)</f>
        <v>6000</v>
      </c>
      <c r="F9" s="4" t="s">
        <v>38</v>
      </c>
    </row>
    <row r="10" spans="1:6" ht="20.25" customHeight="1">
      <c r="A10" s="8" t="s">
        <v>37</v>
      </c>
      <c r="B10" s="4">
        <v>7</v>
      </c>
      <c r="C10" s="4" t="s">
        <v>35</v>
      </c>
      <c r="D10" s="24">
        <v>1250</v>
      </c>
      <c r="E10" s="22">
        <f aca="true" t="shared" si="0" ref="E10:E15">IF(D10="","",B10*D10)</f>
        <v>8750</v>
      </c>
      <c r="F10" s="4" t="s">
        <v>38</v>
      </c>
    </row>
    <row r="11" spans="1:6" ht="20.25" customHeight="1">
      <c r="A11" s="8" t="s">
        <v>39</v>
      </c>
      <c r="B11" s="4">
        <v>8</v>
      </c>
      <c r="C11" s="4" t="s">
        <v>35</v>
      </c>
      <c r="D11" s="24">
        <v>4200</v>
      </c>
      <c r="E11" s="22">
        <f t="shared" si="0"/>
        <v>33600</v>
      </c>
      <c r="F11" s="4" t="s">
        <v>38</v>
      </c>
    </row>
    <row r="12" spans="1:6" ht="20.25" customHeight="1">
      <c r="A12" s="8" t="s">
        <v>41</v>
      </c>
      <c r="B12" s="4">
        <v>3</v>
      </c>
      <c r="C12" s="4" t="s">
        <v>35</v>
      </c>
      <c r="D12" s="24">
        <v>4400</v>
      </c>
      <c r="E12" s="22">
        <f t="shared" si="0"/>
        <v>13200</v>
      </c>
      <c r="F12" s="4" t="s">
        <v>38</v>
      </c>
    </row>
    <row r="13" spans="1:6" ht="20.25" customHeight="1">
      <c r="A13" s="8" t="s">
        <v>42</v>
      </c>
      <c r="B13" s="4">
        <v>3</v>
      </c>
      <c r="C13" s="4" t="s">
        <v>35</v>
      </c>
      <c r="D13" s="24">
        <v>4400</v>
      </c>
      <c r="E13" s="22">
        <f t="shared" si="0"/>
        <v>13200</v>
      </c>
      <c r="F13" s="4" t="s">
        <v>38</v>
      </c>
    </row>
    <row r="14" spans="1:6" ht="20.25" customHeight="1">
      <c r="A14" s="8" t="s">
        <v>43</v>
      </c>
      <c r="B14" s="4">
        <v>14</v>
      </c>
      <c r="C14" s="4" t="s">
        <v>35</v>
      </c>
      <c r="D14" s="24">
        <v>4000</v>
      </c>
      <c r="E14" s="22">
        <f t="shared" si="0"/>
        <v>56000</v>
      </c>
      <c r="F14" s="4" t="s">
        <v>45</v>
      </c>
    </row>
    <row r="15" spans="1:6" ht="20.25" customHeight="1">
      <c r="A15" s="8" t="s">
        <v>44</v>
      </c>
      <c r="B15" s="4">
        <v>2</v>
      </c>
      <c r="C15" s="4" t="s">
        <v>35</v>
      </c>
      <c r="D15" s="24">
        <v>4400</v>
      </c>
      <c r="E15" s="22">
        <f t="shared" si="0"/>
        <v>8800</v>
      </c>
      <c r="F15" s="4" t="s">
        <v>45</v>
      </c>
    </row>
    <row r="16" spans="1:6" ht="14.25" customHeight="1">
      <c r="A16" s="34" t="s">
        <v>12</v>
      </c>
      <c r="B16" s="101" t="s">
        <v>23</v>
      </c>
      <c r="C16" s="102"/>
      <c r="D16" s="35" t="s">
        <v>24</v>
      </c>
      <c r="E16" s="101" t="s">
        <v>25</v>
      </c>
      <c r="F16" s="102"/>
    </row>
    <row r="17" spans="1:6" ht="32.25" customHeight="1" thickBot="1">
      <c r="A17" s="3" t="s">
        <v>36</v>
      </c>
      <c r="B17" s="100">
        <f>SUM(E9:E15)</f>
        <v>139550</v>
      </c>
      <c r="C17" s="100"/>
      <c r="D17" s="25">
        <f>B17*0.05</f>
        <v>6977.5</v>
      </c>
      <c r="E17" s="100">
        <f>B17+D17</f>
        <v>146527.5</v>
      </c>
      <c r="F17" s="100"/>
    </row>
    <row r="18" spans="1:6" ht="19.5" customHeight="1" thickBot="1">
      <c r="A18" s="59"/>
      <c r="B18" s="60"/>
      <c r="C18" s="60"/>
      <c r="D18" s="61"/>
      <c r="E18" s="60"/>
      <c r="F18" s="60"/>
    </row>
    <row r="19" spans="1:6" ht="17.25" customHeight="1">
      <c r="A19" s="68" t="s">
        <v>74</v>
      </c>
      <c r="B19" s="91" t="s">
        <v>70</v>
      </c>
      <c r="C19" s="92"/>
      <c r="D19" s="92"/>
      <c r="E19" s="93"/>
      <c r="F19" s="60"/>
    </row>
    <row r="20" spans="1:6" ht="17.25" customHeight="1">
      <c r="A20" s="69" t="s">
        <v>60</v>
      </c>
      <c r="B20" s="94" t="s">
        <v>75</v>
      </c>
      <c r="C20" s="95"/>
      <c r="D20" s="95"/>
      <c r="E20" s="96"/>
      <c r="F20" s="60"/>
    </row>
    <row r="21" spans="1:5" ht="17.25" customHeight="1" thickBot="1">
      <c r="A21" s="70" t="s">
        <v>69</v>
      </c>
      <c r="B21" s="97" t="s">
        <v>73</v>
      </c>
      <c r="C21" s="98"/>
      <c r="D21" s="98"/>
      <c r="E21" s="99"/>
    </row>
    <row r="22" ht="13.5">
      <c r="A22" s="10"/>
    </row>
    <row r="23" ht="13.5">
      <c r="A23" s="10"/>
    </row>
  </sheetData>
  <sheetProtection sheet="1" objects="1" scenarios="1"/>
  <mergeCells count="8">
    <mergeCell ref="B19:E19"/>
    <mergeCell ref="B20:E20"/>
    <mergeCell ref="B21:E21"/>
    <mergeCell ref="A2:F2"/>
    <mergeCell ref="B17:C17"/>
    <mergeCell ref="E17:F17"/>
    <mergeCell ref="B16:C16"/>
    <mergeCell ref="E16:F16"/>
  </mergeCells>
  <printOptions/>
  <pageMargins left="0.5905511811023623" right="0.31496062992125984" top="0.2362204724409449" bottom="0.35433070866141736" header="0" footer="0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4"/>
  <sheetViews>
    <sheetView workbookViewId="0" topLeftCell="A1">
      <selection activeCell="H7" sqref="H7"/>
    </sheetView>
  </sheetViews>
  <sheetFormatPr defaultColWidth="9.00390625" defaultRowHeight="13.5"/>
  <cols>
    <col min="1" max="1" width="3.625" style="0" customWidth="1"/>
    <col min="2" max="2" width="9.125" style="0" customWidth="1"/>
    <col min="3" max="3" width="26.00390625" style="0" customWidth="1"/>
    <col min="4" max="4" width="10.625" style="0" customWidth="1"/>
    <col min="5" max="5" width="5.125" style="0" customWidth="1"/>
    <col min="6" max="6" width="1.75390625" style="0" customWidth="1"/>
    <col min="7" max="7" width="12.375" style="0" customWidth="1"/>
    <col min="8" max="8" width="13.125" style="0" customWidth="1"/>
    <col min="9" max="9" width="1.625" style="0" customWidth="1"/>
    <col min="10" max="10" width="11.75390625" style="0" customWidth="1"/>
  </cols>
  <sheetData>
    <row r="1" spans="5:10" ht="13.5" customHeight="1">
      <c r="E1" s="1"/>
      <c r="F1" s="1"/>
      <c r="G1" s="1"/>
      <c r="H1" s="1"/>
      <c r="I1" s="1"/>
      <c r="J1" s="1"/>
    </row>
    <row r="2" spans="5:10" ht="18" customHeight="1">
      <c r="E2" s="1"/>
      <c r="F2" s="104">
        <f>'請・受・納ﾌｫｰﾑ'!$D$4</f>
        <v>35551</v>
      </c>
      <c r="G2" s="104"/>
      <c r="H2" s="81">
        <f>'請・受・納ﾌｫｰﾑ'!$E$4</f>
        <v>4556</v>
      </c>
      <c r="I2" s="81"/>
      <c r="J2" s="14" t="str">
        <f>'請・受・納ﾌｫｰﾑ'!$F$4</f>
        <v>長崎</v>
      </c>
    </row>
    <row r="3" spans="2:10" ht="29.25" customHeight="1">
      <c r="B3" s="103" t="str">
        <f>'請・受・納ﾌｫｰﾑ'!$B$19</f>
        <v>五反田商事</v>
      </c>
      <c r="C3" s="103"/>
      <c r="D3" t="s">
        <v>71</v>
      </c>
      <c r="E3" s="1"/>
      <c r="F3" s="52"/>
      <c r="G3" s="52"/>
      <c r="H3" s="13"/>
      <c r="I3" s="13"/>
      <c r="J3" s="14"/>
    </row>
    <row r="4" spans="2:10" ht="29.25" customHeight="1">
      <c r="B4" t="str">
        <f>'請・受・納ﾌｫｰﾑ'!$B$21</f>
        <v>品川</v>
      </c>
      <c r="C4" t="s">
        <v>72</v>
      </c>
      <c r="E4" s="1"/>
      <c r="F4" s="52"/>
      <c r="G4" s="62" t="str">
        <f>'自社情報フォーム'!$B$3</f>
        <v>株式会社品川興行</v>
      </c>
      <c r="H4" s="13"/>
      <c r="I4" s="13"/>
      <c r="J4" s="14"/>
    </row>
    <row r="5" spans="2:10" ht="29.25" customHeight="1">
      <c r="B5" s="103" t="str">
        <f>'請・受・納ﾌｫｰﾑ'!$B$20</f>
        <v>品川区大崎*-*-**</v>
      </c>
      <c r="C5" s="103"/>
      <c r="E5" s="1"/>
      <c r="F5" s="52"/>
      <c r="G5" s="63" t="str">
        <f>'自社情報フォーム'!$B$4</f>
        <v>品川区東五反田*-*-**</v>
      </c>
      <c r="H5" s="64"/>
      <c r="I5" s="64"/>
      <c r="J5" s="65"/>
    </row>
    <row r="6" spans="3:10" ht="29.25" customHeight="1">
      <c r="C6" s="9">
        <f>'請・受・納ﾌｫｰﾑ'!$E$6</f>
        <v>6789</v>
      </c>
      <c r="G6" s="63" t="str">
        <f>'自社情報フォーム'!B7</f>
        <v>山形銀行青森支店</v>
      </c>
      <c r="H6" s="64"/>
      <c r="I6" s="66" t="str">
        <f>'自社情報フォーム'!B8</f>
        <v>普通 ********</v>
      </c>
      <c r="J6" s="65"/>
    </row>
    <row r="7" ht="36.75" customHeight="1"/>
    <row r="8" spans="1:10" ht="12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7" customHeight="1">
      <c r="A9" s="78" t="str">
        <f>'請・受・納ﾌｫｰﾑ'!$A$9</f>
        <v>A4 タック12面・OP811</v>
      </c>
      <c r="B9" s="83"/>
      <c r="C9" s="83"/>
      <c r="D9" s="13">
        <f>'請・受・納ﾌｫｰﾑ'!$B$9</f>
        <v>6</v>
      </c>
      <c r="E9" s="81" t="str">
        <f>'請・受・納ﾌｫｰﾑ'!$C$9</f>
        <v>冊</v>
      </c>
      <c r="F9" s="81"/>
      <c r="G9" s="15">
        <f>'請・受・納ﾌｫｰﾑ'!$D$9</f>
        <v>1000</v>
      </c>
      <c r="H9" s="15">
        <f>'請・受・納ﾌｫｰﾑ'!$E$9</f>
        <v>6000</v>
      </c>
      <c r="I9" s="81" t="str">
        <f>'請・受・納ﾌｫｰﾑ'!$F$9</f>
        <v>レーザー</v>
      </c>
      <c r="J9" s="81"/>
    </row>
    <row r="10" spans="1:10" ht="26.25" customHeight="1">
      <c r="A10" s="78" t="str">
        <f>'請・受・納ﾌｫｰﾑ'!$A$10</f>
        <v>A4 レーザータック12面・OP911</v>
      </c>
      <c r="B10" s="83"/>
      <c r="C10" s="83"/>
      <c r="D10" s="13">
        <f>'請・受・納ﾌｫｰﾑ'!$B$10</f>
        <v>7</v>
      </c>
      <c r="E10" s="81" t="str">
        <f>'請・受・納ﾌｫｰﾑ'!$C$10</f>
        <v>冊</v>
      </c>
      <c r="F10" s="81"/>
      <c r="G10" s="15">
        <f>'請・受・納ﾌｫｰﾑ'!$D$10</f>
        <v>1250</v>
      </c>
      <c r="H10" s="15">
        <f>'請・受・納ﾌｫｰﾑ'!$E$10</f>
        <v>8750</v>
      </c>
      <c r="I10" s="81" t="str">
        <f>'請・受・納ﾌｫｰﾑ'!$F$10</f>
        <v>レーザー</v>
      </c>
      <c r="J10" s="81"/>
    </row>
    <row r="11" spans="1:10" ht="27" customHeight="1">
      <c r="A11" s="78" t="str">
        <f>'請・受・納ﾌｫｰﾑ'!$A$11</f>
        <v>請求書（単票）・GV115</v>
      </c>
      <c r="B11" s="83"/>
      <c r="C11" s="83"/>
      <c r="D11" s="13">
        <f>'請・受・納ﾌｫｰﾑ'!$B$11</f>
        <v>8</v>
      </c>
      <c r="E11" s="81" t="str">
        <f>'請・受・納ﾌｫｰﾑ'!$C$11</f>
        <v>冊</v>
      </c>
      <c r="F11" s="81"/>
      <c r="G11" s="15">
        <f>'請・受・納ﾌｫｰﾑ'!$D$11</f>
        <v>4200</v>
      </c>
      <c r="H11" s="15">
        <f>'請・受・納ﾌｫｰﾑ'!$E$11</f>
        <v>33600</v>
      </c>
      <c r="I11" s="81" t="str">
        <f>'請・受・納ﾌｫｰﾑ'!$F$11</f>
        <v>レーザー</v>
      </c>
      <c r="J11" s="81"/>
    </row>
    <row r="12" spans="1:10" ht="24.75" customHeight="1">
      <c r="A12" s="78" t="str">
        <f>'請・受・納ﾌｫｰﾑ'!$A$12</f>
        <v>見積明細書（タテ）・GV145</v>
      </c>
      <c r="B12" s="83"/>
      <c r="C12" s="83"/>
      <c r="D12" s="13">
        <f>'請・受・納ﾌｫｰﾑ'!$B$12</f>
        <v>3</v>
      </c>
      <c r="E12" s="81" t="str">
        <f>'請・受・納ﾌｫｰﾑ'!$C$12</f>
        <v>冊</v>
      </c>
      <c r="F12" s="81"/>
      <c r="G12" s="15">
        <f>'請・受・納ﾌｫｰﾑ'!$D$12</f>
        <v>4400</v>
      </c>
      <c r="H12" s="15">
        <f>'請・受・納ﾌｫｰﾑ'!$E$12</f>
        <v>13200</v>
      </c>
      <c r="I12" s="81" t="str">
        <f>'請・受・納ﾌｫｰﾑ'!$F$12</f>
        <v>レーザー</v>
      </c>
      <c r="J12" s="81"/>
    </row>
    <row r="13" spans="1:10" ht="27" customHeight="1">
      <c r="A13" s="78" t="str">
        <f>'請・受・納ﾌｫｰﾑ'!$A$13</f>
        <v>見積明細書（ヨコ）・GV146</v>
      </c>
      <c r="B13" s="83"/>
      <c r="C13" s="83"/>
      <c r="D13" s="13">
        <f>'請・受・納ﾌｫｰﾑ'!$B$13</f>
        <v>3</v>
      </c>
      <c r="E13" s="81" t="str">
        <f>'請・受・納ﾌｫｰﾑ'!$C$13</f>
        <v>冊</v>
      </c>
      <c r="F13" s="81"/>
      <c r="G13" s="15">
        <f>'請・受・納ﾌｫｰﾑ'!$D$13</f>
        <v>4400</v>
      </c>
      <c r="H13" s="15">
        <f>'請・受・納ﾌｫｰﾑ'!$E$13</f>
        <v>13200</v>
      </c>
      <c r="I13" s="81" t="str">
        <f>'請・受・納ﾌｫｰﾑ'!$F$13</f>
        <v>レーザー</v>
      </c>
      <c r="J13" s="81"/>
    </row>
    <row r="14" spans="1:10" ht="26.25" customHeight="1">
      <c r="A14" s="78" t="str">
        <f>'請・受・納ﾌｫｰﾑ'!$A$14</f>
        <v>元帳・GV191</v>
      </c>
      <c r="B14" s="83"/>
      <c r="C14" s="83"/>
      <c r="D14" s="13">
        <f>'請・受・納ﾌｫｰﾑ'!$B$14</f>
        <v>14</v>
      </c>
      <c r="E14" s="81" t="str">
        <f>'請・受・納ﾌｫｰﾑ'!$C$14</f>
        <v>冊</v>
      </c>
      <c r="F14" s="81"/>
      <c r="G14" s="15">
        <f>'請・受・納ﾌｫｰﾑ'!$D$14</f>
        <v>4000</v>
      </c>
      <c r="H14" s="15">
        <f>'請・受・納ﾌｫｰﾑ'!$E$14</f>
        <v>56000</v>
      </c>
      <c r="I14" s="81" t="str">
        <f>'請・受・納ﾌｫｰﾑ'!$F$14</f>
        <v>ドット</v>
      </c>
      <c r="J14" s="81"/>
    </row>
    <row r="15" spans="1:10" ht="26.25" customHeight="1">
      <c r="A15" s="78" t="str">
        <f>'請・受・納ﾌｫｰﾑ'!$A$15</f>
        <v>合計残高試算表・GV192</v>
      </c>
      <c r="B15" s="83"/>
      <c r="C15" s="83"/>
      <c r="D15" s="13">
        <f>'請・受・納ﾌｫｰﾑ'!$B$15</f>
        <v>2</v>
      </c>
      <c r="E15" s="81" t="str">
        <f>'請・受・納ﾌｫｰﾑ'!$C$15</f>
        <v>冊</v>
      </c>
      <c r="F15" s="81"/>
      <c r="G15" s="15">
        <f>'請・受・納ﾌｫｰﾑ'!$D$15</f>
        <v>4400</v>
      </c>
      <c r="H15" s="15">
        <f>'請・受・納ﾌｫｰﾑ'!$E$15</f>
        <v>8800</v>
      </c>
      <c r="I15" s="81" t="str">
        <f>'請・受・納ﾌｫｰﾑ'!$F$15</f>
        <v>ドット</v>
      </c>
      <c r="J15" s="81"/>
    </row>
    <row r="16" spans="1:10" ht="27" customHeight="1">
      <c r="A16" s="1"/>
      <c r="B16" s="78" t="str">
        <f>'請・受・納ﾌｫｰﾑ'!$A$17</f>
        <v>新カタログ</v>
      </c>
      <c r="C16" s="78"/>
      <c r="D16" s="85">
        <f>SUM(H9:H15)</f>
        <v>139550</v>
      </c>
      <c r="E16" s="85"/>
      <c r="F16" s="85"/>
      <c r="G16" s="58">
        <f>D16*0.05</f>
        <v>6977.5</v>
      </c>
      <c r="H16" s="85">
        <f>D16+G16</f>
        <v>146527.5</v>
      </c>
      <c r="I16" s="85"/>
      <c r="J16" s="85"/>
    </row>
    <row r="17" ht="44.25" customHeight="1"/>
    <row r="18" spans="4:10" ht="12" customHeight="1">
      <c r="D18" s="1"/>
      <c r="E18" s="1"/>
      <c r="F18" s="1"/>
      <c r="G18" s="1"/>
      <c r="H18" s="1"/>
      <c r="I18" s="1"/>
      <c r="J18" s="1"/>
    </row>
    <row r="19" spans="4:10" ht="18.75" customHeight="1">
      <c r="D19" s="1"/>
      <c r="E19" s="1"/>
      <c r="F19" s="104">
        <f>F2</f>
        <v>35551</v>
      </c>
      <c r="G19" s="104"/>
      <c r="H19" s="81">
        <f>H2</f>
        <v>4556</v>
      </c>
      <c r="I19" s="81"/>
      <c r="J19" s="14" t="str">
        <f>J2</f>
        <v>長崎</v>
      </c>
    </row>
    <row r="20" spans="2:10" ht="18.75" customHeight="1">
      <c r="B20" s="103" t="str">
        <f>'請・受・納ﾌｫｰﾑ'!$B$19</f>
        <v>五反田商事</v>
      </c>
      <c r="C20" s="103"/>
      <c r="D20" t="s">
        <v>71</v>
      </c>
      <c r="E20" s="1"/>
      <c r="F20" s="52"/>
      <c r="G20" s="52"/>
      <c r="H20" s="13"/>
      <c r="I20" s="13"/>
      <c r="J20" s="14"/>
    </row>
    <row r="21" spans="2:10" ht="18.75" customHeight="1">
      <c r="B21" t="str">
        <f>'請・受・納ﾌｫｰﾑ'!$B$21</f>
        <v>品川</v>
      </c>
      <c r="C21" t="s">
        <v>72</v>
      </c>
      <c r="E21" s="1"/>
      <c r="F21" s="52"/>
      <c r="G21" s="62" t="str">
        <f>'自社情報フォーム'!$B$3</f>
        <v>株式会社品川興行</v>
      </c>
      <c r="H21" s="13"/>
      <c r="I21" s="13"/>
      <c r="J21" s="14"/>
    </row>
    <row r="22" spans="2:10" ht="18.75" customHeight="1">
      <c r="B22" s="103" t="str">
        <f>'請・受・納ﾌｫｰﾑ'!$B$20</f>
        <v>品川区大崎*-*-**</v>
      </c>
      <c r="C22" s="103"/>
      <c r="E22" s="1"/>
      <c r="F22" s="52"/>
      <c r="G22" s="62" t="str">
        <f>'自社情報フォーム'!$B$4</f>
        <v>品川区東五反田*-*-**</v>
      </c>
      <c r="H22" s="13"/>
      <c r="I22" s="13"/>
      <c r="J22" s="14"/>
    </row>
    <row r="23" spans="4:6" ht="18.75" customHeight="1">
      <c r="D23" s="1"/>
      <c r="E23" s="1"/>
      <c r="F23" s="52"/>
    </row>
    <row r="24" ht="43.5" customHeight="1">
      <c r="C24" s="9">
        <f>C6</f>
        <v>6789</v>
      </c>
    </row>
    <row r="25" ht="39" customHeight="1"/>
    <row r="26" spans="1:10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7" customHeight="1">
      <c r="A27" s="78" t="str">
        <f>A9</f>
        <v>A4 タック12面・OP811</v>
      </c>
      <c r="B27" s="90"/>
      <c r="C27" s="90"/>
      <c r="D27" s="13">
        <f>D9</f>
        <v>6</v>
      </c>
      <c r="E27" s="81" t="str">
        <f>E9</f>
        <v>冊</v>
      </c>
      <c r="F27" s="81"/>
      <c r="G27" s="15">
        <f>G9</f>
        <v>1000</v>
      </c>
      <c r="H27" s="15">
        <f>H9</f>
        <v>6000</v>
      </c>
      <c r="I27" s="81" t="str">
        <f>I9</f>
        <v>レーザー</v>
      </c>
      <c r="J27" s="81"/>
    </row>
    <row r="28" spans="1:10" ht="26.25" customHeight="1">
      <c r="A28" s="78" t="str">
        <f aca="true" t="shared" si="0" ref="A28:A33">A10</f>
        <v>A4 レーザータック12面・OP911</v>
      </c>
      <c r="B28" s="90"/>
      <c r="C28" s="90"/>
      <c r="D28" s="13">
        <f aca="true" t="shared" si="1" ref="D28:E33">D10</f>
        <v>7</v>
      </c>
      <c r="E28" s="81" t="str">
        <f t="shared" si="1"/>
        <v>冊</v>
      </c>
      <c r="F28" s="81"/>
      <c r="G28" s="15">
        <f aca="true" t="shared" si="2" ref="G28:I33">G10</f>
        <v>1250</v>
      </c>
      <c r="H28" s="15">
        <f t="shared" si="2"/>
        <v>8750</v>
      </c>
      <c r="I28" s="81" t="str">
        <f t="shared" si="2"/>
        <v>レーザー</v>
      </c>
      <c r="J28" s="81"/>
    </row>
    <row r="29" spans="1:10" ht="25.5" customHeight="1">
      <c r="A29" s="78" t="str">
        <f t="shared" si="0"/>
        <v>請求書（単票）・GV115</v>
      </c>
      <c r="B29" s="90"/>
      <c r="C29" s="90"/>
      <c r="D29" s="13">
        <f t="shared" si="1"/>
        <v>8</v>
      </c>
      <c r="E29" s="81" t="str">
        <f t="shared" si="1"/>
        <v>冊</v>
      </c>
      <c r="F29" s="81"/>
      <c r="G29" s="15">
        <f t="shared" si="2"/>
        <v>4200</v>
      </c>
      <c r="H29" s="15">
        <f t="shared" si="2"/>
        <v>33600</v>
      </c>
      <c r="I29" s="81" t="str">
        <f t="shared" si="2"/>
        <v>レーザー</v>
      </c>
      <c r="J29" s="81"/>
    </row>
    <row r="30" spans="1:10" ht="26.25" customHeight="1">
      <c r="A30" s="78" t="str">
        <f t="shared" si="0"/>
        <v>見積明細書（タテ）・GV145</v>
      </c>
      <c r="B30" s="90"/>
      <c r="C30" s="90"/>
      <c r="D30" s="13">
        <f t="shared" si="1"/>
        <v>3</v>
      </c>
      <c r="E30" s="81" t="str">
        <f t="shared" si="1"/>
        <v>冊</v>
      </c>
      <c r="F30" s="81"/>
      <c r="G30" s="15">
        <f t="shared" si="2"/>
        <v>4400</v>
      </c>
      <c r="H30" s="15">
        <f t="shared" si="2"/>
        <v>13200</v>
      </c>
      <c r="I30" s="81" t="str">
        <f t="shared" si="2"/>
        <v>レーザー</v>
      </c>
      <c r="J30" s="81"/>
    </row>
    <row r="31" spans="1:10" ht="25.5" customHeight="1">
      <c r="A31" s="78" t="str">
        <f t="shared" si="0"/>
        <v>見積明細書（ヨコ）・GV146</v>
      </c>
      <c r="B31" s="90"/>
      <c r="C31" s="90"/>
      <c r="D31" s="13">
        <f t="shared" si="1"/>
        <v>3</v>
      </c>
      <c r="E31" s="81" t="str">
        <f t="shared" si="1"/>
        <v>冊</v>
      </c>
      <c r="F31" s="81"/>
      <c r="G31" s="15">
        <f t="shared" si="2"/>
        <v>4400</v>
      </c>
      <c r="H31" s="15">
        <f t="shared" si="2"/>
        <v>13200</v>
      </c>
      <c r="I31" s="81" t="str">
        <f t="shared" si="2"/>
        <v>レーザー</v>
      </c>
      <c r="J31" s="81"/>
    </row>
    <row r="32" spans="1:10" ht="26.25" customHeight="1">
      <c r="A32" s="78" t="str">
        <f t="shared" si="0"/>
        <v>元帳・GV191</v>
      </c>
      <c r="B32" s="90"/>
      <c r="C32" s="90"/>
      <c r="D32" s="13">
        <f t="shared" si="1"/>
        <v>14</v>
      </c>
      <c r="E32" s="81" t="str">
        <f t="shared" si="1"/>
        <v>冊</v>
      </c>
      <c r="F32" s="81"/>
      <c r="G32" s="15">
        <f t="shared" si="2"/>
        <v>4000</v>
      </c>
      <c r="H32" s="15">
        <f t="shared" si="2"/>
        <v>56000</v>
      </c>
      <c r="I32" s="81" t="str">
        <f t="shared" si="2"/>
        <v>ドット</v>
      </c>
      <c r="J32" s="81"/>
    </row>
    <row r="33" spans="1:10" ht="27" customHeight="1">
      <c r="A33" s="78" t="str">
        <f t="shared" si="0"/>
        <v>合計残高試算表・GV192</v>
      </c>
      <c r="B33" s="90"/>
      <c r="C33" s="90"/>
      <c r="D33" s="13">
        <f t="shared" si="1"/>
        <v>2</v>
      </c>
      <c r="E33" s="81" t="str">
        <f t="shared" si="1"/>
        <v>冊</v>
      </c>
      <c r="F33" s="81"/>
      <c r="G33" s="15">
        <f t="shared" si="2"/>
        <v>4400</v>
      </c>
      <c r="H33" s="15">
        <f t="shared" si="2"/>
        <v>8800</v>
      </c>
      <c r="I33" s="81" t="str">
        <f t="shared" si="2"/>
        <v>ドット</v>
      </c>
      <c r="J33" s="81"/>
    </row>
    <row r="34" spans="1:10" ht="26.25" customHeight="1">
      <c r="A34" s="16"/>
      <c r="B34" s="78" t="str">
        <f>B16</f>
        <v>新カタログ</v>
      </c>
      <c r="C34" s="78"/>
      <c r="D34" s="85">
        <v>29233</v>
      </c>
      <c r="E34" s="85"/>
      <c r="F34" s="85"/>
      <c r="G34" s="15">
        <v>4900</v>
      </c>
      <c r="H34" s="85">
        <v>3938888</v>
      </c>
      <c r="I34" s="85"/>
      <c r="J34" s="85"/>
    </row>
  </sheetData>
  <sheetProtection sheet="1" objects="1" scenarios="1"/>
  <mergeCells count="56">
    <mergeCell ref="A10:C10"/>
    <mergeCell ref="F2:G2"/>
    <mergeCell ref="H2:I2"/>
    <mergeCell ref="I9:J9"/>
    <mergeCell ref="I10:J10"/>
    <mergeCell ref="E9:F9"/>
    <mergeCell ref="E10:F10"/>
    <mergeCell ref="A9:C9"/>
    <mergeCell ref="B3:C3"/>
    <mergeCell ref="B5:C5"/>
    <mergeCell ref="A14:C14"/>
    <mergeCell ref="A13:C13"/>
    <mergeCell ref="A12:C12"/>
    <mergeCell ref="A11:C11"/>
    <mergeCell ref="E11:F11"/>
    <mergeCell ref="E12:F12"/>
    <mergeCell ref="I15:J15"/>
    <mergeCell ref="D16:F16"/>
    <mergeCell ref="I11:J11"/>
    <mergeCell ref="I12:J12"/>
    <mergeCell ref="I13:J13"/>
    <mergeCell ref="I14:J14"/>
    <mergeCell ref="E13:F13"/>
    <mergeCell ref="E14:F14"/>
    <mergeCell ref="I27:J27"/>
    <mergeCell ref="I28:J28"/>
    <mergeCell ref="I29:J29"/>
    <mergeCell ref="E27:F27"/>
    <mergeCell ref="E28:F28"/>
    <mergeCell ref="E15:F15"/>
    <mergeCell ref="F19:G19"/>
    <mergeCell ref="H19:I19"/>
    <mergeCell ref="H16:J16"/>
    <mergeCell ref="H34:J34"/>
    <mergeCell ref="I33:J33"/>
    <mergeCell ref="A33:C33"/>
    <mergeCell ref="E30:F30"/>
    <mergeCell ref="I30:J30"/>
    <mergeCell ref="E31:F31"/>
    <mergeCell ref="E32:F32"/>
    <mergeCell ref="I31:J31"/>
    <mergeCell ref="I32:J32"/>
    <mergeCell ref="E33:F33"/>
    <mergeCell ref="B34:C34"/>
    <mergeCell ref="D34:F34"/>
    <mergeCell ref="E29:F29"/>
    <mergeCell ref="A32:C32"/>
    <mergeCell ref="A31:C31"/>
    <mergeCell ref="A30:C30"/>
    <mergeCell ref="A15:C15"/>
    <mergeCell ref="A29:C29"/>
    <mergeCell ref="A28:C28"/>
    <mergeCell ref="A27:C27"/>
    <mergeCell ref="B16:C16"/>
    <mergeCell ref="B20:C20"/>
    <mergeCell ref="B22:C22"/>
  </mergeCells>
  <conditionalFormatting sqref="C1 A1:A65536 C5:C19 D1:D22 B23:D65536 C22 B1:B22 E1:IV65536">
    <cfRule type="cellIs" priority="1" dxfId="0" operator="equal" stopIfTrue="1">
      <formula>0</formula>
    </cfRule>
  </conditionalFormatting>
  <printOptions/>
  <pageMargins left="0.5905511811023623" right="0.35433070866141736" top="0.2362204724409449" bottom="0.35433070866141736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J35"/>
  <sheetViews>
    <sheetView zoomScale="75" zoomScaleNormal="75" workbookViewId="0" topLeftCell="A1">
      <selection activeCell="M7" sqref="M7"/>
    </sheetView>
  </sheetViews>
  <sheetFormatPr defaultColWidth="9.00390625" defaultRowHeight="13.5"/>
  <cols>
    <col min="1" max="1" width="3.625" style="1" customWidth="1"/>
    <col min="2" max="2" width="8.25390625" style="1" customWidth="1"/>
    <col min="3" max="3" width="27.00390625" style="1" customWidth="1"/>
    <col min="4" max="4" width="10.50390625" style="1" customWidth="1"/>
    <col min="5" max="5" width="5.125" style="1" customWidth="1"/>
    <col min="6" max="6" width="1.4921875" style="1" customWidth="1"/>
    <col min="7" max="7" width="13.00390625" style="1" customWidth="1"/>
    <col min="8" max="8" width="12.875" style="1" customWidth="1"/>
    <col min="9" max="9" width="1.37890625" style="1" customWidth="1"/>
    <col min="10" max="10" width="11.875" style="1" customWidth="1"/>
    <col min="11" max="16384" width="9.00390625" style="1" customWidth="1"/>
  </cols>
  <sheetData>
    <row r="1" ht="8.25" customHeight="1"/>
    <row r="2" spans="6:10" ht="19.5" customHeight="1">
      <c r="F2" s="105">
        <f>'請・受・納ﾌｫｰﾑ'!$D$4</f>
        <v>35551</v>
      </c>
      <c r="G2" s="105"/>
      <c r="H2" s="84">
        <f>'請・受・納ﾌｫｰﾑ'!$E$4</f>
        <v>4556</v>
      </c>
      <c r="I2" s="84"/>
      <c r="J2" s="11" t="str">
        <f>'請・受・納ﾌｫｰﾑ'!$F$4</f>
        <v>長崎</v>
      </c>
    </row>
    <row r="3" spans="2:10" ht="19.5" customHeight="1">
      <c r="B3" s="103" t="str">
        <f>'請・受・納ﾌｫｰﾑ'!$B$19</f>
        <v>五反田商事</v>
      </c>
      <c r="C3" s="103"/>
      <c r="D3" t="s">
        <v>71</v>
      </c>
      <c r="F3" s="53"/>
      <c r="G3" s="53"/>
      <c r="H3" s="10"/>
      <c r="I3" s="10"/>
      <c r="J3" s="11"/>
    </row>
    <row r="4" spans="2:10" ht="19.5" customHeight="1">
      <c r="B4" t="str">
        <f>'請・受・納ﾌｫｰﾑ'!$B$21</f>
        <v>品川</v>
      </c>
      <c r="C4" t="s">
        <v>72</v>
      </c>
      <c r="D4"/>
      <c r="F4" s="53"/>
      <c r="G4" s="62" t="str">
        <f>'自社情報フォーム'!$B$3</f>
        <v>株式会社品川興行</v>
      </c>
      <c r="H4" s="10"/>
      <c r="I4" s="10"/>
      <c r="J4" s="11"/>
    </row>
    <row r="5" spans="2:10" ht="19.5" customHeight="1">
      <c r="B5" s="103" t="str">
        <f>'請・受・納ﾌｫｰﾑ'!$B$20</f>
        <v>品川区大崎*-*-**</v>
      </c>
      <c r="C5" s="103"/>
      <c r="D5"/>
      <c r="F5" s="53"/>
      <c r="G5" s="62" t="str">
        <f>'自社情報フォーム'!$B$4</f>
        <v>品川区東五反田*-*-**</v>
      </c>
      <c r="H5" s="10"/>
      <c r="I5" s="10"/>
      <c r="J5" s="11"/>
    </row>
    <row r="6" spans="6:10" ht="19.5" customHeight="1">
      <c r="F6" s="53"/>
      <c r="G6" s="53"/>
      <c r="H6" s="10"/>
      <c r="I6" s="10"/>
      <c r="J6" s="11"/>
    </row>
    <row r="7" ht="42.75" customHeight="1">
      <c r="C7" s="9">
        <f>'請・受・納ﾌｫｰﾑ'!$E$6</f>
        <v>6789</v>
      </c>
    </row>
    <row r="8" ht="30.75" customHeight="1"/>
    <row r="9" ht="13.5" customHeight="1"/>
    <row r="10" spans="1:10" ht="26.25" customHeight="1">
      <c r="A10" s="78" t="str">
        <f>'請・受・納ﾌｫｰﾑ'!$A$9</f>
        <v>A4 タック12面・OP811</v>
      </c>
      <c r="B10" s="78"/>
      <c r="C10" s="78"/>
      <c r="D10" s="13">
        <f>'請・受・納ﾌｫｰﾑ'!$B$9</f>
        <v>6</v>
      </c>
      <c r="E10" s="81" t="str">
        <f>'請・受・納ﾌｫｰﾑ'!$C$9</f>
        <v>冊</v>
      </c>
      <c r="F10" s="81"/>
      <c r="G10" s="15">
        <f>'請・受・納ﾌｫｰﾑ'!$D$9</f>
        <v>1000</v>
      </c>
      <c r="H10" s="15">
        <f>'請・受・納ﾌｫｰﾑ'!$E$9</f>
        <v>6000</v>
      </c>
      <c r="I10" s="81" t="str">
        <f>'請・受・納ﾌｫｰﾑ'!$F$9</f>
        <v>レーザー</v>
      </c>
      <c r="J10" s="81"/>
    </row>
    <row r="11" spans="1:10" ht="26.25" customHeight="1">
      <c r="A11" s="78" t="str">
        <f>'請・受・納ﾌｫｰﾑ'!$A$10</f>
        <v>A4 レーザータック12面・OP911</v>
      </c>
      <c r="B11" s="78"/>
      <c r="C11" s="78"/>
      <c r="D11" s="13">
        <f>'請・受・納ﾌｫｰﾑ'!$B$10</f>
        <v>7</v>
      </c>
      <c r="E11" s="81" t="str">
        <f>'請・受・納ﾌｫｰﾑ'!$C$10</f>
        <v>冊</v>
      </c>
      <c r="F11" s="81"/>
      <c r="G11" s="15">
        <f>'請・受・納ﾌｫｰﾑ'!$D$10</f>
        <v>1250</v>
      </c>
      <c r="H11" s="15">
        <f>'請・受・納ﾌｫｰﾑ'!$E$10</f>
        <v>8750</v>
      </c>
      <c r="I11" s="81" t="str">
        <f>'請・受・納ﾌｫｰﾑ'!$F$10</f>
        <v>レーザー</v>
      </c>
      <c r="J11" s="81"/>
    </row>
    <row r="12" spans="1:10" ht="26.25" customHeight="1">
      <c r="A12" s="78" t="str">
        <f>'請・受・納ﾌｫｰﾑ'!$A$11</f>
        <v>請求書（単票）・GV115</v>
      </c>
      <c r="B12" s="78"/>
      <c r="C12" s="78"/>
      <c r="D12" s="13">
        <f>'請・受・納ﾌｫｰﾑ'!$B$11</f>
        <v>8</v>
      </c>
      <c r="E12" s="81" t="str">
        <f>'請・受・納ﾌｫｰﾑ'!$C$11</f>
        <v>冊</v>
      </c>
      <c r="F12" s="81"/>
      <c r="G12" s="15">
        <f>'請・受・納ﾌｫｰﾑ'!$D$11</f>
        <v>4200</v>
      </c>
      <c r="H12" s="15">
        <f>'請・受・納ﾌｫｰﾑ'!$E$11</f>
        <v>33600</v>
      </c>
      <c r="I12" s="81" t="str">
        <f>'請・受・納ﾌｫｰﾑ'!$F$11</f>
        <v>レーザー</v>
      </c>
      <c r="J12" s="81"/>
    </row>
    <row r="13" spans="1:10" ht="26.25" customHeight="1">
      <c r="A13" s="78" t="str">
        <f>'請・受・納ﾌｫｰﾑ'!$A$12</f>
        <v>見積明細書（タテ）・GV145</v>
      </c>
      <c r="B13" s="78"/>
      <c r="C13" s="78"/>
      <c r="D13" s="13">
        <f>'請・受・納ﾌｫｰﾑ'!$B$12</f>
        <v>3</v>
      </c>
      <c r="E13" s="81" t="str">
        <f>'請・受・納ﾌｫｰﾑ'!$C$12</f>
        <v>冊</v>
      </c>
      <c r="F13" s="81"/>
      <c r="G13" s="15">
        <f>'請・受・納ﾌｫｰﾑ'!$D$12</f>
        <v>4400</v>
      </c>
      <c r="H13" s="15">
        <f>'請・受・納ﾌｫｰﾑ'!$E$12</f>
        <v>13200</v>
      </c>
      <c r="I13" s="81" t="str">
        <f>'請・受・納ﾌｫｰﾑ'!$F$12</f>
        <v>レーザー</v>
      </c>
      <c r="J13" s="81"/>
    </row>
    <row r="14" spans="1:10" ht="25.5" customHeight="1">
      <c r="A14" s="78" t="str">
        <f>'請・受・納ﾌｫｰﾑ'!$A$13</f>
        <v>見積明細書（ヨコ）・GV146</v>
      </c>
      <c r="B14" s="78"/>
      <c r="C14" s="78"/>
      <c r="D14" s="13">
        <f>'請・受・納ﾌｫｰﾑ'!$B$13</f>
        <v>3</v>
      </c>
      <c r="E14" s="81" t="str">
        <f>'請・受・納ﾌｫｰﾑ'!$C$13</f>
        <v>冊</v>
      </c>
      <c r="F14" s="81"/>
      <c r="G14" s="15">
        <f>'請・受・納ﾌｫｰﾑ'!$D$13</f>
        <v>4400</v>
      </c>
      <c r="H14" s="15">
        <f>'請・受・納ﾌｫｰﾑ'!$E$13</f>
        <v>13200</v>
      </c>
      <c r="I14" s="81" t="str">
        <f>'請・受・納ﾌｫｰﾑ'!$F$13</f>
        <v>レーザー</v>
      </c>
      <c r="J14" s="81"/>
    </row>
    <row r="15" spans="1:10" ht="26.25" customHeight="1">
      <c r="A15" s="78" t="str">
        <f>'請・受・納ﾌｫｰﾑ'!$A$14</f>
        <v>元帳・GV191</v>
      </c>
      <c r="B15" s="78"/>
      <c r="C15" s="78"/>
      <c r="D15" s="13">
        <f>'請・受・納ﾌｫｰﾑ'!$B$14</f>
        <v>14</v>
      </c>
      <c r="E15" s="81" t="str">
        <f>'請・受・納ﾌｫｰﾑ'!$C$14</f>
        <v>冊</v>
      </c>
      <c r="F15" s="81"/>
      <c r="G15" s="15">
        <f>'請・受・納ﾌｫｰﾑ'!$D$14</f>
        <v>4000</v>
      </c>
      <c r="H15" s="15">
        <f>'請・受・納ﾌｫｰﾑ'!$E$14</f>
        <v>56000</v>
      </c>
      <c r="I15" s="81" t="str">
        <f>'請・受・納ﾌｫｰﾑ'!$F$14</f>
        <v>ドット</v>
      </c>
      <c r="J15" s="81"/>
    </row>
    <row r="16" spans="1:10" ht="26.25" customHeight="1">
      <c r="A16" s="78" t="str">
        <f>'請・受・納ﾌｫｰﾑ'!$A$15</f>
        <v>合計残高試算表・GV192</v>
      </c>
      <c r="B16" s="78"/>
      <c r="C16" s="78"/>
      <c r="D16" s="13">
        <f>'請・受・納ﾌｫｰﾑ'!$B$15</f>
        <v>2</v>
      </c>
      <c r="E16" s="81" t="str">
        <f>'請・受・納ﾌｫｰﾑ'!$C$15</f>
        <v>冊</v>
      </c>
      <c r="F16" s="81"/>
      <c r="G16" s="15">
        <f>'請・受・納ﾌｫｰﾑ'!$D$15</f>
        <v>4400</v>
      </c>
      <c r="H16" s="15">
        <f>'請・受・納ﾌｫｰﾑ'!$E$15</f>
        <v>8800</v>
      </c>
      <c r="I16" s="81" t="str">
        <f>'請・受・納ﾌｫｰﾑ'!$F$15</f>
        <v>ドット</v>
      </c>
      <c r="J16" s="81"/>
    </row>
    <row r="17" spans="1:10" ht="26.25" customHeight="1">
      <c r="A17" s="16"/>
      <c r="B17" s="90" t="str">
        <f>'請・受・納ﾌｫｰﾑ'!$A$17</f>
        <v>新カタログ</v>
      </c>
      <c r="C17" s="90"/>
      <c r="D17" s="85">
        <f>SUM(H10:H16)</f>
        <v>139550</v>
      </c>
      <c r="E17" s="85"/>
      <c r="F17" s="85"/>
      <c r="G17" s="58">
        <f>D17*0.05</f>
        <v>6977.5</v>
      </c>
      <c r="H17" s="85">
        <f>D17+G17</f>
        <v>146527.5</v>
      </c>
      <c r="I17" s="85"/>
      <c r="J17" s="85"/>
    </row>
    <row r="18" ht="45" customHeight="1"/>
    <row r="19" ht="12" customHeight="1"/>
    <row r="20" spans="6:10" ht="21" customHeight="1">
      <c r="F20" s="105">
        <f>F2</f>
        <v>35551</v>
      </c>
      <c r="G20" s="105"/>
      <c r="H20" s="84">
        <f>H2</f>
        <v>4556</v>
      </c>
      <c r="I20" s="84"/>
      <c r="J20" s="11" t="str">
        <f>J2</f>
        <v>長崎</v>
      </c>
    </row>
    <row r="21" spans="2:10" ht="21" customHeight="1">
      <c r="B21" s="103" t="str">
        <f>'請・受・納ﾌｫｰﾑ'!$B$19</f>
        <v>五反田商事</v>
      </c>
      <c r="C21" s="103"/>
      <c r="D21" t="s">
        <v>71</v>
      </c>
      <c r="F21" s="53"/>
      <c r="G21" s="53"/>
      <c r="H21" s="10"/>
      <c r="I21" s="10"/>
      <c r="J21" s="11"/>
    </row>
    <row r="22" spans="2:10" ht="21" customHeight="1">
      <c r="B22" t="str">
        <f>'請・受・納ﾌｫｰﾑ'!$B$21</f>
        <v>品川</v>
      </c>
      <c r="C22" t="s">
        <v>72</v>
      </c>
      <c r="D22"/>
      <c r="F22" s="53"/>
      <c r="G22" s="62" t="str">
        <f>'自社情報フォーム'!$B$3</f>
        <v>株式会社品川興行</v>
      </c>
      <c r="H22" s="10"/>
      <c r="I22" s="10"/>
      <c r="J22" s="11"/>
    </row>
    <row r="23" spans="2:10" ht="21" customHeight="1">
      <c r="B23" s="103" t="str">
        <f>'請・受・納ﾌｫｰﾑ'!$B$20</f>
        <v>品川区大崎*-*-**</v>
      </c>
      <c r="C23" s="103"/>
      <c r="D23"/>
      <c r="F23" s="53"/>
      <c r="G23" s="62" t="str">
        <f>'自社情報フォーム'!$B$4</f>
        <v>品川区東五反田*-*-**</v>
      </c>
      <c r="H23" s="10"/>
      <c r="I23" s="10"/>
      <c r="J23" s="11"/>
    </row>
    <row r="24" spans="6:10" ht="21" customHeight="1">
      <c r="F24" s="53"/>
      <c r="G24" s="53"/>
      <c r="H24" s="10"/>
      <c r="I24" s="10"/>
      <c r="J24" s="11"/>
    </row>
    <row r="25" ht="33.75" customHeight="1">
      <c r="C25" s="9">
        <f>C7</f>
        <v>6789</v>
      </c>
    </row>
    <row r="26" ht="37.5" customHeight="1"/>
    <row r="27" ht="13.5" customHeight="1"/>
    <row r="28" spans="1:10" ht="26.25" customHeight="1">
      <c r="A28" s="80" t="str">
        <f>A10</f>
        <v>A4 タック12面・OP811</v>
      </c>
      <c r="B28" s="80"/>
      <c r="C28" s="80"/>
      <c r="D28" s="10">
        <f>D10</f>
        <v>6</v>
      </c>
      <c r="E28" s="84" t="str">
        <f>E10</f>
        <v>冊</v>
      </c>
      <c r="F28" s="84"/>
      <c r="G28" s="80"/>
      <c r="H28" s="80"/>
      <c r="I28" s="80"/>
      <c r="J28" s="80"/>
    </row>
    <row r="29" spans="1:10" ht="26.25" customHeight="1">
      <c r="A29" s="80" t="str">
        <f aca="true" t="shared" si="0" ref="A29:A34">A11</f>
        <v>A4 レーザータック12面・OP911</v>
      </c>
      <c r="B29" s="80"/>
      <c r="C29" s="80"/>
      <c r="D29" s="10">
        <f aca="true" t="shared" si="1" ref="D29:E34">D11</f>
        <v>7</v>
      </c>
      <c r="E29" s="84" t="str">
        <f t="shared" si="1"/>
        <v>冊</v>
      </c>
      <c r="F29" s="84"/>
      <c r="G29" s="80"/>
      <c r="H29" s="80"/>
      <c r="I29" s="80"/>
      <c r="J29" s="80"/>
    </row>
    <row r="30" spans="1:10" ht="26.25" customHeight="1">
      <c r="A30" s="80" t="str">
        <f t="shared" si="0"/>
        <v>請求書（単票）・GV115</v>
      </c>
      <c r="B30" s="80"/>
      <c r="C30" s="80"/>
      <c r="D30" s="10">
        <f t="shared" si="1"/>
        <v>8</v>
      </c>
      <c r="E30" s="84" t="str">
        <f t="shared" si="1"/>
        <v>冊</v>
      </c>
      <c r="F30" s="84"/>
      <c r="G30" s="80"/>
      <c r="H30" s="80"/>
      <c r="I30" s="80"/>
      <c r="J30" s="80"/>
    </row>
    <row r="31" spans="1:10" ht="25.5" customHeight="1">
      <c r="A31" s="80" t="str">
        <f t="shared" si="0"/>
        <v>見積明細書（タテ）・GV145</v>
      </c>
      <c r="B31" s="80"/>
      <c r="C31" s="80"/>
      <c r="D31" s="10">
        <f t="shared" si="1"/>
        <v>3</v>
      </c>
      <c r="E31" s="84" t="str">
        <f t="shared" si="1"/>
        <v>冊</v>
      </c>
      <c r="F31" s="84"/>
      <c r="G31" s="80"/>
      <c r="H31" s="80"/>
      <c r="I31" s="80"/>
      <c r="J31" s="80"/>
    </row>
    <row r="32" spans="1:10" ht="26.25" customHeight="1">
      <c r="A32" s="80" t="str">
        <f t="shared" si="0"/>
        <v>見積明細書（ヨコ）・GV146</v>
      </c>
      <c r="B32" s="80"/>
      <c r="C32" s="80"/>
      <c r="D32" s="10">
        <f t="shared" si="1"/>
        <v>3</v>
      </c>
      <c r="E32" s="84" t="str">
        <f t="shared" si="1"/>
        <v>冊</v>
      </c>
      <c r="F32" s="84"/>
      <c r="G32" s="80"/>
      <c r="H32" s="80"/>
      <c r="I32" s="80"/>
      <c r="J32" s="80"/>
    </row>
    <row r="33" spans="1:10" ht="26.25" customHeight="1">
      <c r="A33" s="80" t="str">
        <f t="shared" si="0"/>
        <v>元帳・GV191</v>
      </c>
      <c r="B33" s="80"/>
      <c r="C33" s="80"/>
      <c r="D33" s="10">
        <f t="shared" si="1"/>
        <v>14</v>
      </c>
      <c r="E33" s="84" t="str">
        <f t="shared" si="1"/>
        <v>冊</v>
      </c>
      <c r="F33" s="84"/>
      <c r="G33" s="80"/>
      <c r="H33" s="80"/>
      <c r="I33" s="80"/>
      <c r="J33" s="80"/>
    </row>
    <row r="34" spans="1:10" ht="24.75" customHeight="1">
      <c r="A34" s="80" t="str">
        <f t="shared" si="0"/>
        <v>合計残高試算表・GV192</v>
      </c>
      <c r="B34" s="80"/>
      <c r="C34" s="80"/>
      <c r="D34" s="10">
        <f t="shared" si="1"/>
        <v>2</v>
      </c>
      <c r="E34" s="84" t="str">
        <f t="shared" si="1"/>
        <v>冊</v>
      </c>
      <c r="F34" s="84"/>
      <c r="G34" s="80"/>
      <c r="H34" s="80"/>
      <c r="I34" s="80"/>
      <c r="J34" s="80"/>
    </row>
    <row r="35" spans="1:10" ht="26.25" customHeight="1">
      <c r="A35" s="12"/>
      <c r="B35" s="80" t="str">
        <f>B17</f>
        <v>新カタログ</v>
      </c>
      <c r="C35" s="80"/>
      <c r="D35" s="80"/>
      <c r="E35" s="80"/>
      <c r="F35" s="80"/>
      <c r="G35" s="80"/>
      <c r="H35" s="80"/>
      <c r="I35" s="80"/>
      <c r="J35" s="80"/>
    </row>
  </sheetData>
  <sheetProtection sheet="1" objects="1" scenarios="1"/>
  <mergeCells count="55">
    <mergeCell ref="A10:C10"/>
    <mergeCell ref="F2:G2"/>
    <mergeCell ref="H2:I2"/>
    <mergeCell ref="A11:C11"/>
    <mergeCell ref="I10:J10"/>
    <mergeCell ref="I11:J11"/>
    <mergeCell ref="E10:F10"/>
    <mergeCell ref="E11:F11"/>
    <mergeCell ref="B3:C3"/>
    <mergeCell ref="B5:C5"/>
    <mergeCell ref="E12:F12"/>
    <mergeCell ref="E13:F13"/>
    <mergeCell ref="A15:C15"/>
    <mergeCell ref="I15:J15"/>
    <mergeCell ref="A12:C12"/>
    <mergeCell ref="E14:F14"/>
    <mergeCell ref="E15:F15"/>
    <mergeCell ref="I12:J12"/>
    <mergeCell ref="B17:C17"/>
    <mergeCell ref="A16:C16"/>
    <mergeCell ref="E16:F16"/>
    <mergeCell ref="I13:J13"/>
    <mergeCell ref="I14:J14"/>
    <mergeCell ref="I16:J16"/>
    <mergeCell ref="D17:F17"/>
    <mergeCell ref="H17:J17"/>
    <mergeCell ref="A13:C13"/>
    <mergeCell ref="A14:C14"/>
    <mergeCell ref="H20:I20"/>
    <mergeCell ref="A28:C28"/>
    <mergeCell ref="A29:C29"/>
    <mergeCell ref="G28:J28"/>
    <mergeCell ref="E28:F28"/>
    <mergeCell ref="E29:F29"/>
    <mergeCell ref="F20:G20"/>
    <mergeCell ref="B21:C21"/>
    <mergeCell ref="B23:C23"/>
    <mergeCell ref="E32:F32"/>
    <mergeCell ref="A30:C30"/>
    <mergeCell ref="A31:C31"/>
    <mergeCell ref="A32:C32"/>
    <mergeCell ref="E30:F30"/>
    <mergeCell ref="E31:F31"/>
    <mergeCell ref="G30:J30"/>
    <mergeCell ref="G29:J29"/>
    <mergeCell ref="G31:J31"/>
    <mergeCell ref="G32:J32"/>
    <mergeCell ref="G33:J33"/>
    <mergeCell ref="G34:J34"/>
    <mergeCell ref="G35:J35"/>
    <mergeCell ref="B35:F35"/>
    <mergeCell ref="A34:C34"/>
    <mergeCell ref="A33:C33"/>
    <mergeCell ref="E33:F33"/>
    <mergeCell ref="E34:F34"/>
  </mergeCells>
  <conditionalFormatting sqref="A1:A65536 B21:B23 B1:D2 D3:D5 C5 B3:B5 B6:D20 B24:D65536 D21:D23 C23 E1:IV65536">
    <cfRule type="cellIs" priority="1" dxfId="0" operator="equal" stopIfTrue="1">
      <formula>0</formula>
    </cfRule>
  </conditionalFormatting>
  <printOptions/>
  <pageMargins left="0.5905511811023623" right="0.31496062992125984" top="0.2362204724409449" bottom="0.35433070866141736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（株）ﾄｯﾌﾟﾏﾈｼﾞﾒﾝﾄｻｰﾋﾞｽ</dc:creator>
  <cp:keywords/>
  <dc:description/>
  <cp:lastModifiedBy>chie</cp:lastModifiedBy>
  <cp:lastPrinted>1997-11-20T04:48:23Z</cp:lastPrinted>
  <dcterms:created xsi:type="dcterms:W3CDTF">1997-10-17T06:33:09Z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