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firstSheet="1" activeTab="1"/>
  </bookViews>
  <sheets>
    <sheet name="close" sheetId="1" state="hidden" r:id="rId1"/>
    <sheet name="利息・利回り" sheetId="2" r:id="rId2"/>
    <sheet name="ｶﾚﾝﾄ" sheetId="3" r:id="rId3"/>
  </sheets>
  <definedNames>
    <definedName name="__123Graph_A" hidden="1">'利息・利回り'!$D$15:$D$24</definedName>
    <definedName name="__123Graph_B" hidden="1">'利息・利回り'!$F$15:$F$24</definedName>
    <definedName name="__123Graph_X" hidden="1">'利息・利回り'!$B$15:$B$24</definedName>
    <definedName name="JOKEN">'利息・利回り'!$D$4:$D$6</definedName>
    <definedName name="PAREA">'利息・利回り'!$A$2:$G$45</definedName>
    <definedName name="_xlnm.Print_Area" localSheetId="1">'利息・利回り'!$A$1:$G$45</definedName>
    <definedName name="Print_Area_MI" localSheetId="1">'利息・利回り'!$B$2:$F$47</definedName>
  </definedNames>
  <calcPr fullCalcOnLoad="1"/>
</workbook>
</file>

<file path=xl/sharedStrings.xml><?xml version="1.0" encoding="utf-8"?>
<sst xmlns="http://schemas.openxmlformats.org/spreadsheetml/2006/main" count="20" uniqueCount="17">
  <si>
    <t>利息・利回り計算</t>
  </si>
  <si>
    <t>元金</t>
  </si>
  <si>
    <t>円</t>
  </si>
  <si>
    <t>利率</t>
  </si>
  <si>
    <t>％</t>
  </si>
  <si>
    <t>期間</t>
  </si>
  <si>
    <t>年</t>
  </si>
  <si>
    <t>（単利）</t>
  </si>
  <si>
    <t>（複利）</t>
  </si>
  <si>
    <t>　利息　</t>
  </si>
  <si>
    <t>　元利合計　</t>
  </si>
  <si>
    <t>　利回り　</t>
  </si>
  <si>
    <t>単</t>
  </si>
  <si>
    <t>利</t>
  </si>
  <si>
    <t>複</t>
  </si>
  <si>
    <t>期首元金</t>
  </si>
  <si>
    <t>利息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</si>
</sst>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e\.mm\.dd"/>
    <numFmt numFmtId="177" formatCode="0.000%"/>
  </numFmts>
  <fonts count="11">
    <font>
      <sz val="12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ゴシック"/>
      <family val="3"/>
    </font>
    <font>
      <i/>
      <sz val="14"/>
      <color indexed="12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sz val="9"/>
      <name val="ＭＳ Ｐゴシック"/>
      <family val="3"/>
    </font>
    <font>
      <sz val="12"/>
      <name val="標準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double"/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35">
    <xf numFmtId="37" fontId="0" fillId="0" borderId="0" xfId="0" applyAlignment="1">
      <alignment/>
    </xf>
    <xf numFmtId="0" fontId="0" fillId="0" borderId="0" xfId="20">
      <alignment/>
      <protection/>
    </xf>
    <xf numFmtId="37" fontId="5" fillId="0" borderId="0" xfId="0" applyNumberFormat="1" applyFont="1" applyAlignment="1" applyProtection="1">
      <alignment horizontal="left"/>
      <protection/>
    </xf>
    <xf numFmtId="176" fontId="0" fillId="0" borderId="0" xfId="0" applyNumberFormat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6" fillId="0" borderId="1" xfId="0" applyNumberFormat="1" applyFont="1" applyBorder="1" applyAlignment="1" applyProtection="1">
      <alignment/>
      <protection locked="0"/>
    </xf>
    <xf numFmtId="37" fontId="7" fillId="0" borderId="0" xfId="0" applyNumberFormat="1" applyFont="1" applyBorder="1" applyAlignment="1" applyProtection="1">
      <alignment horizontal="left"/>
      <protection/>
    </xf>
    <xf numFmtId="37" fontId="5" fillId="0" borderId="2" xfId="0" applyNumberFormat="1" applyFont="1" applyBorder="1" applyAlignment="1" applyProtection="1">
      <alignment horizontal="right"/>
      <protection/>
    </xf>
    <xf numFmtId="39" fontId="6" fillId="0" borderId="3" xfId="0" applyNumberFormat="1" applyFont="1" applyBorder="1" applyAlignment="1" applyProtection="1">
      <alignment/>
      <protection locked="0"/>
    </xf>
    <xf numFmtId="37" fontId="7" fillId="0" borderId="2" xfId="0" applyNumberFormat="1" applyFont="1" applyBorder="1" applyAlignment="1" applyProtection="1">
      <alignment horizontal="left"/>
      <protection/>
    </xf>
    <xf numFmtId="37" fontId="6" fillId="0" borderId="4" xfId="0" applyNumberFormat="1" applyFont="1" applyBorder="1" applyAlignment="1" applyProtection="1">
      <alignment/>
      <protection locked="0"/>
    </xf>
    <xf numFmtId="37" fontId="0" fillId="0" borderId="2" xfId="0" applyBorder="1" applyAlignment="1">
      <alignment/>
    </xf>
    <xf numFmtId="37" fontId="0" fillId="0" borderId="5" xfId="0" applyNumberFormat="1" applyFont="1" applyBorder="1" applyAlignment="1" applyProtection="1">
      <alignment/>
      <protection locked="0"/>
    </xf>
    <xf numFmtId="37" fontId="0" fillId="0" borderId="5" xfId="0" applyNumberFormat="1" applyBorder="1" applyAlignment="1" applyProtection="1">
      <alignment horizontal="center"/>
      <protection/>
    </xf>
    <xf numFmtId="37" fontId="0" fillId="0" borderId="6" xfId="0" applyNumberFormat="1" applyBorder="1" applyAlignment="1" applyProtection="1">
      <alignment horizontal="center"/>
      <protection/>
    </xf>
    <xf numFmtId="37" fontId="0" fillId="0" borderId="0" xfId="0" applyNumberFormat="1" applyFont="1" applyAlignment="1" applyProtection="1">
      <alignment/>
      <protection locked="0"/>
    </xf>
    <xf numFmtId="37" fontId="0" fillId="0" borderId="7" xfId="0" applyNumberFormat="1" applyBorder="1" applyAlignment="1" applyProtection="1">
      <alignment horizontal="left"/>
      <protection/>
    </xf>
    <xf numFmtId="37" fontId="0" fillId="0" borderId="7" xfId="0" applyNumberFormat="1" applyBorder="1" applyAlignment="1" applyProtection="1">
      <alignment/>
      <protection/>
    </xf>
    <xf numFmtId="37" fontId="0" fillId="0" borderId="8" xfId="0" applyNumberFormat="1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9" xfId="0" applyNumberFormat="1" applyBorder="1" applyAlignment="1" applyProtection="1">
      <alignment horizontal="left"/>
      <protection/>
    </xf>
    <xf numFmtId="177" fontId="0" fillId="0" borderId="9" xfId="0" applyNumberFormat="1" applyBorder="1" applyAlignment="1" applyProtection="1">
      <alignment/>
      <protection/>
    </xf>
    <xf numFmtId="177" fontId="0" fillId="0" borderId="10" xfId="0" applyNumberFormat="1" applyBorder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 locked="0"/>
    </xf>
    <xf numFmtId="37" fontId="8" fillId="0" borderId="9" xfId="0" applyNumberFormat="1" applyFont="1" applyBorder="1" applyAlignment="1" applyProtection="1">
      <alignment horizontal="right"/>
      <protection/>
    </xf>
    <xf numFmtId="37" fontId="8" fillId="0" borderId="11" xfId="0" applyNumberFormat="1" applyFont="1" applyBorder="1" applyAlignment="1" applyProtection="1">
      <alignment horizontal="left"/>
      <protection/>
    </xf>
    <xf numFmtId="37" fontId="8" fillId="0" borderId="12" xfId="0" applyNumberFormat="1" applyFont="1" applyBorder="1" applyAlignment="1" applyProtection="1">
      <alignment horizontal="right"/>
      <protection/>
    </xf>
    <xf numFmtId="37" fontId="0" fillId="0" borderId="11" xfId="0" applyBorder="1" applyAlignment="1">
      <alignment/>
    </xf>
    <xf numFmtId="37" fontId="8" fillId="0" borderId="9" xfId="0" applyFont="1" applyBorder="1" applyAlignment="1">
      <alignment horizontal="center"/>
    </xf>
    <xf numFmtId="37" fontId="8" fillId="0" borderId="12" xfId="0" applyFont="1" applyBorder="1" applyAlignment="1">
      <alignment horizontal="center"/>
    </xf>
    <xf numFmtId="37" fontId="8" fillId="0" borderId="9" xfId="0" applyNumberFormat="1" applyFont="1" applyBorder="1" applyAlignment="1" applyProtection="1">
      <alignment horizontal="center"/>
      <protection/>
    </xf>
    <xf numFmtId="37" fontId="0" fillId="0" borderId="0" xfId="0" applyNumberFormat="1" applyBorder="1" applyAlignment="1" applyProtection="1">
      <alignment/>
      <protection/>
    </xf>
    <xf numFmtId="37" fontId="0" fillId="0" borderId="13" xfId="0" applyNumberFormat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close㔳颗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単利・複利の利息額の比較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085"/>
          <c:w val="0.97725"/>
          <c:h val="0.82275"/>
        </c:manualLayout>
      </c:layout>
      <c:barChart>
        <c:barDir val="col"/>
        <c:grouping val="clustered"/>
        <c:varyColors val="0"/>
        <c:ser>
          <c:idx val="0"/>
          <c:order val="0"/>
          <c:tx>
            <c:v>単利</c:v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'利息・利回り'!$B$15:$B$24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'利息・利回り'!$D$15:$D$24</c:f>
              <c:numCache>
                <c:ptCount val="10"/>
                <c:pt idx="0">
                  <c:v>27000</c:v>
                </c:pt>
                <c:pt idx="1">
                  <c:v>27000</c:v>
                </c:pt>
                <c:pt idx="2">
                  <c:v>27000</c:v>
                </c:pt>
                <c:pt idx="3">
                  <c:v>27000</c:v>
                </c:pt>
                <c:pt idx="4">
                  <c:v>27000</c:v>
                </c:pt>
                <c:pt idx="5">
                  <c:v>27000</c:v>
                </c:pt>
                <c:pt idx="6">
                  <c:v>27000</c:v>
                </c:pt>
                <c:pt idx="7">
                  <c:v>27000</c:v>
                </c:pt>
                <c:pt idx="8">
                  <c:v>27000</c:v>
                </c:pt>
                <c:pt idx="9">
                  <c:v>27000</c:v>
                </c:pt>
              </c:numCache>
            </c:numRef>
          </c:val>
        </c:ser>
        <c:ser>
          <c:idx val="1"/>
          <c:order val="1"/>
          <c:tx>
            <c:v>複利</c:v>
          </c:tx>
          <c:spPr>
            <a:solidFill>
              <a:srgbClr val="00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'利息・利回り'!$B$15:$B$24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'利息・利回り'!$F$15:$F$24</c:f>
              <c:numCache>
                <c:ptCount val="10"/>
                <c:pt idx="0">
                  <c:v>27000</c:v>
                </c:pt>
                <c:pt idx="1">
                  <c:v>28215</c:v>
                </c:pt>
                <c:pt idx="2">
                  <c:v>29484.675</c:v>
                </c:pt>
                <c:pt idx="3">
                  <c:v>30811.485375</c:v>
                </c:pt>
                <c:pt idx="4">
                  <c:v>32198.002216875004</c:v>
                </c:pt>
                <c:pt idx="5">
                  <c:v>33646.91231663438</c:v>
                </c:pt>
                <c:pt idx="6">
                  <c:v>35161.023370882926</c:v>
                </c:pt>
                <c:pt idx="7">
                  <c:v>36743.26942257266</c:v>
                </c:pt>
                <c:pt idx="8">
                  <c:v>38396.71654658843</c:v>
                </c:pt>
                <c:pt idx="9">
                  <c:v>40124.56879118491</c:v>
                </c:pt>
              </c:numCache>
            </c:numRef>
          </c:val>
        </c:ser>
        <c:axId val="35672813"/>
        <c:axId val="52619862"/>
      </c:barChart>
      <c:catAx>
        <c:axId val="356728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52619862"/>
        <c:crosses val="autoZero"/>
        <c:auto val="0"/>
        <c:lblOffset val="100"/>
        <c:noMultiLvlLbl val="0"/>
      </c:catAx>
      <c:valAx>
        <c:axId val="5261986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6728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ToFit="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276225</xdr:rowOff>
    </xdr:from>
    <xdr:to>
      <xdr:col>5</xdr:col>
      <xdr:colOff>1285875</xdr:colOff>
      <xdr:row>43</xdr:row>
      <xdr:rowOff>180975</xdr:rowOff>
    </xdr:to>
    <xdr:sp>
      <xdr:nvSpPr>
        <xdr:cNvPr id="1" name="Rectangle 2"/>
        <xdr:cNvSpPr>
          <a:spLocks/>
        </xdr:cNvSpPr>
      </xdr:nvSpPr>
      <xdr:spPr>
        <a:xfrm>
          <a:off x="247650" y="2600325"/>
          <a:ext cx="5610225" cy="5934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276850"/>
    <xdr:graphicFrame>
      <xdr:nvGraphicFramePr>
        <xdr:cNvPr id="1" name="Shape 1025"/>
        <xdr:cNvGraphicFramePr/>
      </xdr:nvGraphicFramePr>
      <xdr:xfrm>
        <a:off x="0" y="0"/>
        <a:ext cx="92392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796875" defaultRowHeight="4.5" customHeight="1"/>
  <cols>
    <col min="1" max="16384" width="0.6953125" style="1" customWidth="1"/>
  </cols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F46"/>
  <sheetViews>
    <sheetView showGridLines="0" showRowColHeaders="0" tabSelected="1" zoomScale="86" zoomScaleNormal="86" workbookViewId="0" topLeftCell="A1">
      <selection activeCell="A1" sqref="A1"/>
    </sheetView>
  </sheetViews>
  <sheetFormatPr defaultColWidth="9.59765625" defaultRowHeight="15"/>
  <cols>
    <col min="1" max="1" width="2.59765625" style="0" customWidth="1"/>
    <col min="2" max="2" width="4.59765625" style="0" customWidth="1"/>
    <col min="3" max="6" width="13.59765625" style="0" customWidth="1"/>
    <col min="7" max="7" width="2.59765625" style="0" customWidth="1"/>
    <col min="103" max="103" width="11.59765625" style="0" customWidth="1"/>
    <col min="249" max="249" width="2.59765625" style="0" customWidth="1"/>
  </cols>
  <sheetData>
    <row r="2" ht="17.25">
      <c r="B2" s="2" t="s">
        <v>0</v>
      </c>
    </row>
    <row r="3" ht="12" customHeight="1" thickBot="1">
      <c r="F3" s="3"/>
    </row>
    <row r="4" spans="3:5" ht="21.75" customHeight="1" thickBot="1">
      <c r="C4" s="4" t="s">
        <v>1</v>
      </c>
      <c r="D4" s="5">
        <v>600000</v>
      </c>
      <c r="E4" s="6" t="s">
        <v>2</v>
      </c>
    </row>
    <row r="5" spans="3:5" ht="21.75" customHeight="1" thickBot="1" thickTop="1">
      <c r="C5" s="7" t="s">
        <v>3</v>
      </c>
      <c r="D5" s="8">
        <v>4.5</v>
      </c>
      <c r="E5" s="9" t="s">
        <v>4</v>
      </c>
    </row>
    <row r="6" spans="3:5" ht="21.75" customHeight="1" thickBot="1" thickTop="1">
      <c r="C6" s="7" t="s">
        <v>5</v>
      </c>
      <c r="D6" s="10">
        <v>10</v>
      </c>
      <c r="E6" s="9" t="s">
        <v>6</v>
      </c>
    </row>
    <row r="7" spans="3:5" ht="22.5" customHeight="1" thickTop="1">
      <c r="C7" s="11"/>
      <c r="D7" s="11"/>
      <c r="E7" s="11"/>
    </row>
    <row r="8" spans="3:6" ht="12.75" customHeight="1">
      <c r="C8" s="12"/>
      <c r="D8" s="13" t="s">
        <v>7</v>
      </c>
      <c r="E8" s="14" t="s">
        <v>8</v>
      </c>
      <c r="F8" s="15"/>
    </row>
    <row r="9" spans="3:6" ht="12.75" customHeight="1">
      <c r="C9" s="16" t="s">
        <v>9</v>
      </c>
      <c r="D9" s="17">
        <f>D4*D5/100*D6</f>
        <v>270000</v>
      </c>
      <c r="E9" s="18">
        <f>E10-D4</f>
        <v>331781.65303973714</v>
      </c>
      <c r="F9" s="19"/>
    </row>
    <row r="10" spans="3:6" ht="12.75" customHeight="1">
      <c r="C10" s="16" t="s">
        <v>10</v>
      </c>
      <c r="D10" s="17">
        <f>D4+D9</f>
        <v>870000</v>
      </c>
      <c r="E10" s="18">
        <f>D4*(1+D5/100)^D6</f>
        <v>931781.6530397371</v>
      </c>
      <c r="F10" s="19"/>
    </row>
    <row r="11" spans="3:6" ht="12.75" customHeight="1">
      <c r="C11" s="20" t="s">
        <v>11</v>
      </c>
      <c r="D11" s="21">
        <f>D9/D4/D6</f>
        <v>0.045</v>
      </c>
      <c r="E11" s="22">
        <f>E9/D4/D6</f>
        <v>0.05529694217328952</v>
      </c>
      <c r="F11" s="23"/>
    </row>
    <row r="12" ht="22.5" customHeight="1"/>
    <row r="13" spans="2:6" ht="19.5" customHeight="1">
      <c r="B13" s="24"/>
      <c r="C13" s="25" t="s">
        <v>12</v>
      </c>
      <c r="D13" s="26" t="s">
        <v>13</v>
      </c>
      <c r="E13" s="27" t="s">
        <v>14</v>
      </c>
      <c r="F13" s="26" t="s">
        <v>13</v>
      </c>
    </row>
    <row r="14" spans="2:6" ht="19.5" customHeight="1">
      <c r="B14" s="28"/>
      <c r="C14" s="29" t="s">
        <v>15</v>
      </c>
      <c r="D14" s="29" t="s">
        <v>16</v>
      </c>
      <c r="E14" s="30" t="s">
        <v>15</v>
      </c>
      <c r="F14" s="31" t="s">
        <v>16</v>
      </c>
    </row>
    <row r="15" spans="2:6" ht="14.25">
      <c r="B15" s="32">
        <v>1</v>
      </c>
      <c r="C15" s="17">
        <f aca="true" t="shared" si="0" ref="C15:C44">IF(ISNONTEXT(B15),+$D$4,"")</f>
        <v>600000</v>
      </c>
      <c r="D15" s="17">
        <f aca="true" t="shared" si="1" ref="D15:D44">IF(ISNONTEXT(B15),+C15*$D$5/100,"")</f>
        <v>27000</v>
      </c>
      <c r="E15" s="33">
        <f>$D$4</f>
        <v>600000</v>
      </c>
      <c r="F15" s="17">
        <f>E15*$D$5/100</f>
        <v>27000</v>
      </c>
    </row>
    <row r="16" spans="2:6" ht="14.25">
      <c r="B16" s="32">
        <f aca="true" t="shared" si="2" ref="B16:B44">IF(B15="　－","　－",IF((AND(ISNONTEXT(B15),(B15+1&lt;=$D$6))),B15+1,"　－"))</f>
        <v>2</v>
      </c>
      <c r="C16" s="17">
        <f t="shared" si="0"/>
        <v>600000</v>
      </c>
      <c r="D16" s="17">
        <f t="shared" si="1"/>
        <v>27000</v>
      </c>
      <c r="E16" s="33">
        <f aca="true" t="shared" si="3" ref="E16:E25">IF(ISNONTEXT(B16),+E15+F15,"")</f>
        <v>627000</v>
      </c>
      <c r="F16" s="17">
        <f aca="true" t="shared" si="4" ref="F16:F44">IF(ISNONTEXT(C16),+E16*$D$5/100,"")</f>
        <v>28215</v>
      </c>
    </row>
    <row r="17" spans="2:6" ht="14.25">
      <c r="B17" s="32">
        <f t="shared" si="2"/>
        <v>3</v>
      </c>
      <c r="C17" s="17">
        <f t="shared" si="0"/>
        <v>600000</v>
      </c>
      <c r="D17" s="17">
        <f t="shared" si="1"/>
        <v>27000</v>
      </c>
      <c r="E17" s="33">
        <f t="shared" si="3"/>
        <v>655215</v>
      </c>
      <c r="F17" s="17">
        <f t="shared" si="4"/>
        <v>29484.675</v>
      </c>
    </row>
    <row r="18" spans="2:6" ht="14.25">
      <c r="B18" s="32">
        <f t="shared" si="2"/>
        <v>4</v>
      </c>
      <c r="C18" s="17">
        <f t="shared" si="0"/>
        <v>600000</v>
      </c>
      <c r="D18" s="17">
        <f t="shared" si="1"/>
        <v>27000</v>
      </c>
      <c r="E18" s="33">
        <f t="shared" si="3"/>
        <v>684699.675</v>
      </c>
      <c r="F18" s="17">
        <f t="shared" si="4"/>
        <v>30811.485375</v>
      </c>
    </row>
    <row r="19" spans="2:6" ht="14.25">
      <c r="B19" s="32">
        <f t="shared" si="2"/>
        <v>5</v>
      </c>
      <c r="C19" s="17">
        <f t="shared" si="0"/>
        <v>600000</v>
      </c>
      <c r="D19" s="17">
        <f t="shared" si="1"/>
        <v>27000</v>
      </c>
      <c r="E19" s="33">
        <f t="shared" si="3"/>
        <v>715511.1603750001</v>
      </c>
      <c r="F19" s="17">
        <f t="shared" si="4"/>
        <v>32198.002216875004</v>
      </c>
    </row>
    <row r="20" spans="2:6" ht="14.25">
      <c r="B20" s="32">
        <f t="shared" si="2"/>
        <v>6</v>
      </c>
      <c r="C20" s="17">
        <f t="shared" si="0"/>
        <v>600000</v>
      </c>
      <c r="D20" s="17">
        <f t="shared" si="1"/>
        <v>27000</v>
      </c>
      <c r="E20" s="33">
        <f t="shared" si="3"/>
        <v>747709.1625918751</v>
      </c>
      <c r="F20" s="17">
        <f t="shared" si="4"/>
        <v>33646.91231663438</v>
      </c>
    </row>
    <row r="21" spans="2:6" ht="14.25">
      <c r="B21" s="32">
        <f t="shared" si="2"/>
        <v>7</v>
      </c>
      <c r="C21" s="17">
        <f t="shared" si="0"/>
        <v>600000</v>
      </c>
      <c r="D21" s="17">
        <f t="shared" si="1"/>
        <v>27000</v>
      </c>
      <c r="E21" s="33">
        <f t="shared" si="3"/>
        <v>781356.0749085094</v>
      </c>
      <c r="F21" s="17">
        <f t="shared" si="4"/>
        <v>35161.023370882926</v>
      </c>
    </row>
    <row r="22" spans="2:6" ht="14.25">
      <c r="B22" s="32">
        <f t="shared" si="2"/>
        <v>8</v>
      </c>
      <c r="C22" s="17">
        <f t="shared" si="0"/>
        <v>600000</v>
      </c>
      <c r="D22" s="17">
        <f t="shared" si="1"/>
        <v>27000</v>
      </c>
      <c r="E22" s="33">
        <f t="shared" si="3"/>
        <v>816517.0982793923</v>
      </c>
      <c r="F22" s="17">
        <f t="shared" si="4"/>
        <v>36743.26942257266</v>
      </c>
    </row>
    <row r="23" spans="2:6" ht="14.25">
      <c r="B23" s="32">
        <f t="shared" si="2"/>
        <v>9</v>
      </c>
      <c r="C23" s="17">
        <f t="shared" si="0"/>
        <v>600000</v>
      </c>
      <c r="D23" s="17">
        <f t="shared" si="1"/>
        <v>27000</v>
      </c>
      <c r="E23" s="33">
        <f t="shared" si="3"/>
        <v>853260.367701965</v>
      </c>
      <c r="F23" s="17">
        <f t="shared" si="4"/>
        <v>38396.71654658843</v>
      </c>
    </row>
    <row r="24" spans="2:6" ht="14.25">
      <c r="B24" s="32">
        <f t="shared" si="2"/>
        <v>10</v>
      </c>
      <c r="C24" s="17">
        <f t="shared" si="0"/>
        <v>600000</v>
      </c>
      <c r="D24" s="17">
        <f t="shared" si="1"/>
        <v>27000</v>
      </c>
      <c r="E24" s="33">
        <f t="shared" si="3"/>
        <v>891657.0842485535</v>
      </c>
      <c r="F24" s="17">
        <f t="shared" si="4"/>
        <v>40124.56879118491</v>
      </c>
    </row>
    <row r="25" spans="2:6" ht="14.25">
      <c r="B25" s="32" t="str">
        <f t="shared" si="2"/>
        <v>　－</v>
      </c>
      <c r="C25" s="17">
        <f t="shared" si="0"/>
      </c>
      <c r="D25" s="17">
        <f t="shared" si="1"/>
      </c>
      <c r="E25" s="33">
        <f t="shared" si="3"/>
      </c>
      <c r="F25" s="17">
        <f t="shared" si="4"/>
      </c>
    </row>
    <row r="26" spans="2:6" ht="14.25">
      <c r="B26" s="32" t="str">
        <f t="shared" si="2"/>
        <v>　－</v>
      </c>
      <c r="C26" s="17">
        <f t="shared" si="0"/>
      </c>
      <c r="D26" s="17">
        <f t="shared" si="1"/>
      </c>
      <c r="E26" s="33">
        <f aca="true" t="shared" si="5" ref="E26:E44">IF(ISNONTEXT(B25),+E25+F25,"")</f>
      </c>
      <c r="F26" s="17">
        <f t="shared" si="4"/>
      </c>
    </row>
    <row r="27" spans="2:6" ht="14.25">
      <c r="B27" s="32" t="str">
        <f t="shared" si="2"/>
        <v>　－</v>
      </c>
      <c r="C27" s="17">
        <f t="shared" si="0"/>
      </c>
      <c r="D27" s="17">
        <f t="shared" si="1"/>
      </c>
      <c r="E27" s="33">
        <f t="shared" si="5"/>
      </c>
      <c r="F27" s="17">
        <f t="shared" si="4"/>
      </c>
    </row>
    <row r="28" spans="2:6" ht="14.25">
      <c r="B28" s="32" t="str">
        <f t="shared" si="2"/>
        <v>　－</v>
      </c>
      <c r="C28" s="17">
        <f t="shared" si="0"/>
      </c>
      <c r="D28" s="17">
        <f t="shared" si="1"/>
      </c>
      <c r="E28" s="33">
        <f t="shared" si="5"/>
      </c>
      <c r="F28" s="17">
        <f t="shared" si="4"/>
      </c>
    </row>
    <row r="29" spans="2:6" ht="14.25">
      <c r="B29" s="32" t="str">
        <f t="shared" si="2"/>
        <v>　－</v>
      </c>
      <c r="C29" s="17">
        <f t="shared" si="0"/>
      </c>
      <c r="D29" s="17">
        <f t="shared" si="1"/>
      </c>
      <c r="E29" s="33">
        <f t="shared" si="5"/>
      </c>
      <c r="F29" s="17">
        <f t="shared" si="4"/>
      </c>
    </row>
    <row r="30" spans="2:6" ht="14.25">
      <c r="B30" s="32" t="str">
        <f t="shared" si="2"/>
        <v>　－</v>
      </c>
      <c r="C30" s="17">
        <f t="shared" si="0"/>
      </c>
      <c r="D30" s="17">
        <f t="shared" si="1"/>
      </c>
      <c r="E30" s="33">
        <f t="shared" si="5"/>
      </c>
      <c r="F30" s="17">
        <f t="shared" si="4"/>
      </c>
    </row>
    <row r="31" spans="2:6" ht="14.25">
      <c r="B31" s="32" t="str">
        <f t="shared" si="2"/>
        <v>　－</v>
      </c>
      <c r="C31" s="17">
        <f t="shared" si="0"/>
      </c>
      <c r="D31" s="17">
        <f t="shared" si="1"/>
      </c>
      <c r="E31" s="33">
        <f t="shared" si="5"/>
      </c>
      <c r="F31" s="17">
        <f t="shared" si="4"/>
      </c>
    </row>
    <row r="32" spans="2:6" ht="14.25">
      <c r="B32" s="32" t="str">
        <f t="shared" si="2"/>
        <v>　－</v>
      </c>
      <c r="C32" s="17">
        <f t="shared" si="0"/>
      </c>
      <c r="D32" s="17">
        <f t="shared" si="1"/>
      </c>
      <c r="E32" s="33">
        <f t="shared" si="5"/>
      </c>
      <c r="F32" s="17">
        <f t="shared" si="4"/>
      </c>
    </row>
    <row r="33" spans="2:6" ht="14.25">
      <c r="B33" s="32" t="str">
        <f t="shared" si="2"/>
        <v>　－</v>
      </c>
      <c r="C33" s="17">
        <f t="shared" si="0"/>
      </c>
      <c r="D33" s="17">
        <f t="shared" si="1"/>
      </c>
      <c r="E33" s="33">
        <f t="shared" si="5"/>
      </c>
      <c r="F33" s="17">
        <f t="shared" si="4"/>
      </c>
    </row>
    <row r="34" spans="2:6" ht="14.25">
      <c r="B34" s="32" t="str">
        <f t="shared" si="2"/>
        <v>　－</v>
      </c>
      <c r="C34" s="17">
        <f t="shared" si="0"/>
      </c>
      <c r="D34" s="17">
        <f t="shared" si="1"/>
      </c>
      <c r="E34" s="33">
        <f t="shared" si="5"/>
      </c>
      <c r="F34" s="17">
        <f t="shared" si="4"/>
      </c>
    </row>
    <row r="35" spans="2:6" ht="14.25">
      <c r="B35" s="32" t="str">
        <f t="shared" si="2"/>
        <v>　－</v>
      </c>
      <c r="C35" s="17">
        <f t="shared" si="0"/>
      </c>
      <c r="D35" s="17">
        <f t="shared" si="1"/>
      </c>
      <c r="E35" s="33">
        <f t="shared" si="5"/>
      </c>
      <c r="F35" s="17">
        <f t="shared" si="4"/>
      </c>
    </row>
    <row r="36" spans="2:6" ht="14.25">
      <c r="B36" s="32" t="str">
        <f t="shared" si="2"/>
        <v>　－</v>
      </c>
      <c r="C36" s="17">
        <f t="shared" si="0"/>
      </c>
      <c r="D36" s="17">
        <f t="shared" si="1"/>
      </c>
      <c r="E36" s="33">
        <f t="shared" si="5"/>
      </c>
      <c r="F36" s="17">
        <f t="shared" si="4"/>
      </c>
    </row>
    <row r="37" spans="2:6" ht="14.25">
      <c r="B37" s="32" t="str">
        <f t="shared" si="2"/>
        <v>　－</v>
      </c>
      <c r="C37" s="17">
        <f t="shared" si="0"/>
      </c>
      <c r="D37" s="17">
        <f t="shared" si="1"/>
      </c>
      <c r="E37" s="33">
        <f t="shared" si="5"/>
      </c>
      <c r="F37" s="17">
        <f t="shared" si="4"/>
      </c>
    </row>
    <row r="38" spans="2:6" ht="14.25">
      <c r="B38" s="32" t="str">
        <f t="shared" si="2"/>
        <v>　－</v>
      </c>
      <c r="C38" s="17">
        <f t="shared" si="0"/>
      </c>
      <c r="D38" s="17">
        <f t="shared" si="1"/>
      </c>
      <c r="E38" s="33">
        <f t="shared" si="5"/>
      </c>
      <c r="F38" s="17">
        <f t="shared" si="4"/>
      </c>
    </row>
    <row r="39" spans="2:6" ht="14.25">
      <c r="B39" s="32" t="str">
        <f t="shared" si="2"/>
        <v>　－</v>
      </c>
      <c r="C39" s="17">
        <f t="shared" si="0"/>
      </c>
      <c r="D39" s="17">
        <f t="shared" si="1"/>
      </c>
      <c r="E39" s="33">
        <f t="shared" si="5"/>
      </c>
      <c r="F39" s="17">
        <f t="shared" si="4"/>
      </c>
    </row>
    <row r="40" spans="2:6" ht="14.25">
      <c r="B40" s="32" t="str">
        <f t="shared" si="2"/>
        <v>　－</v>
      </c>
      <c r="C40" s="17">
        <f t="shared" si="0"/>
      </c>
      <c r="D40" s="17">
        <f t="shared" si="1"/>
      </c>
      <c r="E40" s="33">
        <f t="shared" si="5"/>
      </c>
      <c r="F40" s="17">
        <f t="shared" si="4"/>
      </c>
    </row>
    <row r="41" spans="2:6" ht="14.25">
      <c r="B41" s="32" t="str">
        <f t="shared" si="2"/>
        <v>　－</v>
      </c>
      <c r="C41" s="17">
        <f t="shared" si="0"/>
      </c>
      <c r="D41" s="17">
        <f t="shared" si="1"/>
      </c>
      <c r="E41" s="33">
        <f t="shared" si="5"/>
      </c>
      <c r="F41" s="17">
        <f t="shared" si="4"/>
      </c>
    </row>
    <row r="42" spans="2:6" ht="14.25">
      <c r="B42" s="32" t="str">
        <f t="shared" si="2"/>
        <v>　－</v>
      </c>
      <c r="C42" s="17">
        <f t="shared" si="0"/>
      </c>
      <c r="D42" s="17">
        <f t="shared" si="1"/>
      </c>
      <c r="E42" s="33">
        <f t="shared" si="5"/>
      </c>
      <c r="F42" s="17">
        <f t="shared" si="4"/>
      </c>
    </row>
    <row r="43" spans="2:6" ht="14.25">
      <c r="B43" s="32" t="str">
        <f t="shared" si="2"/>
        <v>　－</v>
      </c>
      <c r="C43" s="17">
        <f t="shared" si="0"/>
      </c>
      <c r="D43" s="17">
        <f t="shared" si="1"/>
      </c>
      <c r="E43" s="33">
        <f t="shared" si="5"/>
      </c>
      <c r="F43" s="17">
        <f t="shared" si="4"/>
      </c>
    </row>
    <row r="44" spans="2:6" ht="14.25">
      <c r="B44" s="32" t="str">
        <f t="shared" si="2"/>
        <v>　－</v>
      </c>
      <c r="C44" s="17">
        <f t="shared" si="0"/>
      </c>
      <c r="D44" s="17">
        <f t="shared" si="1"/>
      </c>
      <c r="E44" s="33">
        <f t="shared" si="5"/>
      </c>
      <c r="F44" s="17">
        <f t="shared" si="4"/>
      </c>
    </row>
    <row r="45" spans="2:6" ht="14.25">
      <c r="B45" s="34"/>
      <c r="C45" s="34"/>
      <c r="D45" s="34"/>
      <c r="E45" s="34"/>
      <c r="F45" s="34"/>
    </row>
    <row r="46" ht="14.25">
      <c r="C46">
        <f>IF(D6&gt;30,"※３１年以降の表は省略","")</f>
      </c>
    </row>
  </sheetData>
  <sheetProtection sheet="1" objects="1" scenarios="1"/>
  <printOptions/>
  <pageMargins left="0.984251968503937" right="0.3937007874015748" top="0.5905511811023623" bottom="0.3937007874015748" header="0.5118110236220472" footer="0.5118110236220472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Locus</dc:creator>
  <cp:keywords/>
  <dc:description/>
  <cp:lastModifiedBy>chie</cp:lastModifiedBy>
  <dcterms:created xsi:type="dcterms:W3CDTF">1997-03-07T02:06:08Z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