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0" yWindow="65476" windowWidth="9075" windowHeight="5415" firstSheet="0" activeTab="0"/>
  </bookViews>
  <sheets>
    <sheet name="条件入力" sheetId="1" r:id="rId1"/>
    <sheet name="シミュレーション" sheetId="2" r:id="rId2"/>
    <sheet name="損益分岐点" sheetId="3" r:id="rId3"/>
    <sheet name="グラフ" sheetId="4" r:id="rId4"/>
    <sheet name="close" sheetId="5" state="hidden" r:id="rId5"/>
  </sheets>
  <definedNames>
    <definedName name="__123Graph_A" hidden="1">'グラフ'!$B$61:$G$61</definedName>
    <definedName name="__123Graph_ABEP" hidden="1">'グラフ'!$B$61:$G$61</definedName>
    <definedName name="__123Graph_Aｸﾞﾗﾌ1" hidden="1">'グラフ'!$B$60:$G$60</definedName>
    <definedName name="__123Graph_Aｸﾞﾗﾌ2" hidden="1">'グラフ'!$B$60:$G$60</definedName>
    <definedName name="__123Graph_B" hidden="1">'グラフ'!$B$63:$G$63</definedName>
    <definedName name="__123Graph_BBEP" hidden="1">'グラフ'!$B$63:$G$63</definedName>
    <definedName name="__123Graph_Bｸﾞﾗﾌ1" hidden="1">'グラフ'!$B$61:$G$61</definedName>
    <definedName name="__123Graph_Bｸﾞﾗﾌ2" hidden="1">'グラフ'!$B$61:$G$61</definedName>
    <definedName name="__123Graph_C" hidden="1">'グラフ'!$B$64:$G$64</definedName>
    <definedName name="__123Graph_CBEP" hidden="1">'グラフ'!$B$64:$G$64</definedName>
    <definedName name="__123Graph_Cｸﾞﾗﾌ1" hidden="1">'グラフ'!$B$63:$G$63</definedName>
    <definedName name="__123Graph_Cｸﾞﾗﾌ2" hidden="1">'グラフ'!$B$63:$G$63</definedName>
    <definedName name="__123Graph_Dｸﾞﾗﾌ1" hidden="1">'グラフ'!$B$64:$G$64</definedName>
    <definedName name="__123Graph_Dｸﾞﾗﾌ2" hidden="1">'グラフ'!$B$64:$G$64</definedName>
    <definedName name="__123Graph_X" hidden="1">'グラフ'!$B$60:$G$60</definedName>
    <definedName name="__123Graph_XBEP" hidden="1">'グラフ'!$B$60:$G$60</definedName>
    <definedName name="_Order1" hidden="1">255</definedName>
    <definedName name="GDATA">'グラフ'!$A$59</definedName>
    <definedName name="PAREA">'損益分岐点'!$A$1:$J$40</definedName>
    <definedName name="Print_Area_MI" localSheetId="0">'条件入力'!$B$2:$H$32</definedName>
  </definedNames>
  <calcPr fullCalcOnLoad="1"/>
</workbook>
</file>

<file path=xl/sharedStrings.xml><?xml version="1.0" encoding="utf-8"?>
<sst xmlns="http://schemas.openxmlformats.org/spreadsheetml/2006/main" count="74" uniqueCount="32">
  <si>
    <t>条件入力</t>
  </si>
  <si>
    <t>商品１個あたり</t>
  </si>
  <si>
    <t>価格</t>
  </si>
  <si>
    <t>変動費</t>
  </si>
  <si>
    <t>固定費</t>
  </si>
  <si>
    <t>変動費単価内訳</t>
  </si>
  <si>
    <t>固定費内訳</t>
  </si>
  <si>
    <t>費目</t>
  </si>
  <si>
    <t>金額</t>
  </si>
  <si>
    <t>材料１</t>
  </si>
  <si>
    <t>製造間接費</t>
  </si>
  <si>
    <t>材料２</t>
  </si>
  <si>
    <t>広告費（雑誌）</t>
  </si>
  <si>
    <t>材料３</t>
  </si>
  <si>
    <t>ちらし</t>
  </si>
  <si>
    <t>直接人件費</t>
  </si>
  <si>
    <t>一般管理費</t>
  </si>
  <si>
    <t>その他</t>
  </si>
  <si>
    <t>損益分岐点分析</t>
  </si>
  <si>
    <t>限界利益</t>
  </si>
  <si>
    <t>変動費率</t>
  </si>
  <si>
    <t>限界利益率</t>
  </si>
  <si>
    <t>シミュレーション</t>
  </si>
  <si>
    <t>損益分岐点時</t>
  </si>
  <si>
    <t>現在</t>
  </si>
  <si>
    <t>目標</t>
  </si>
  <si>
    <t>販売数</t>
  </si>
  <si>
    <t>売上高</t>
  </si>
  <si>
    <t>営業利益</t>
  </si>
  <si>
    <t>（損益分岐点図表用）</t>
  </si>
  <si>
    <t>総費用</t>
  </si>
  <si>
    <t>利益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</si>
</sst>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e\.mm\.dd"/>
    <numFmt numFmtId="177" formatCode="0.0%"/>
    <numFmt numFmtId="178" formatCode=";;;"/>
    <numFmt numFmtId="179" formatCode="0.000%"/>
    <numFmt numFmtId="180" formatCode="#,##0.000;\-#,##0.000"/>
    <numFmt numFmtId="181" formatCode="#,,"/>
    <numFmt numFmtId="182" formatCode="#,"/>
  </numFmts>
  <fonts count="18">
    <font>
      <sz val="12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i/>
      <sz val="12"/>
      <name val="ＭＳ 明朝"/>
      <family val="1"/>
    </font>
    <font>
      <sz val="16"/>
      <name val="ＭＳ ゴシック"/>
      <family val="3"/>
    </font>
    <font>
      <sz val="12"/>
      <name val="標準明朝"/>
      <family val="1"/>
    </font>
    <font>
      <sz val="9"/>
      <name val="ＭＳ 明朝"/>
      <family val="1"/>
    </font>
    <font>
      <sz val="16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14"/>
      <color indexed="62"/>
      <name val="ＭＳ ゴシック"/>
      <family val="3"/>
    </font>
    <font>
      <sz val="12"/>
      <color indexed="62"/>
      <name val="ＭＳ 明朝"/>
      <family val="1"/>
    </font>
    <font>
      <b/>
      <sz val="12"/>
      <color indexed="62"/>
      <name val="ＭＳ ゴシック"/>
      <family val="3"/>
    </font>
    <font>
      <sz val="12"/>
      <color indexed="62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9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176" fontId="0" fillId="0" borderId="0" xfId="0" applyNumberFormat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37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37" fontId="0" fillId="0" borderId="1" xfId="0" applyNumberFormat="1" applyBorder="1" applyAlignment="1" applyProtection="1">
      <alignment/>
      <protection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 applyProtection="1">
      <alignment/>
      <protection/>
    </xf>
    <xf numFmtId="39" fontId="0" fillId="0" borderId="1" xfId="0" applyNumberFormat="1" applyBorder="1" applyAlignment="1" applyProtection="1">
      <alignment/>
      <protection/>
    </xf>
    <xf numFmtId="37" fontId="7" fillId="0" borderId="1" xfId="0" applyNumberFormat="1" applyFont="1" applyBorder="1" applyAlignment="1" applyProtection="1">
      <alignment/>
      <protection/>
    </xf>
    <xf numFmtId="0" fontId="0" fillId="0" borderId="0" xfId="22">
      <alignment/>
      <protection/>
    </xf>
    <xf numFmtId="37" fontId="0" fillId="0" borderId="0" xfId="0" applyNumberFormat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7" xfId="0" applyFont="1" applyFill="1" applyBorder="1" applyAlignment="1" applyProtection="1">
      <alignment/>
      <protection locked="0"/>
    </xf>
    <xf numFmtId="37" fontId="0" fillId="3" borderId="7" xfId="0" applyNumberFormat="1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 locked="0"/>
    </xf>
    <xf numFmtId="37" fontId="0" fillId="3" borderId="8" xfId="0" applyNumberFormat="1" applyFont="1" applyFill="1" applyBorder="1" applyAlignment="1" applyProtection="1">
      <alignment/>
      <protection locked="0"/>
    </xf>
    <xf numFmtId="0" fontId="0" fillId="3" borderId="9" xfId="0" applyFont="1" applyFill="1" applyBorder="1" applyAlignment="1" applyProtection="1">
      <alignment/>
      <protection locked="0"/>
    </xf>
    <xf numFmtId="37" fontId="0" fillId="3" borderId="9" xfId="0" applyNumberFormat="1" applyFont="1" applyFill="1" applyBorder="1" applyAlignment="1" applyProtection="1">
      <alignment/>
      <protection locked="0"/>
    </xf>
    <xf numFmtId="0" fontId="0" fillId="3" borderId="10" xfId="0" applyFont="1" applyFill="1" applyBorder="1" applyAlignment="1" applyProtection="1">
      <alignment/>
      <protection locked="0"/>
    </xf>
    <xf numFmtId="0" fontId="0" fillId="3" borderId="3" xfId="0" applyFont="1" applyFill="1" applyBorder="1" applyAlignment="1" applyProtection="1">
      <alignment/>
      <protection locked="0"/>
    </xf>
    <xf numFmtId="0" fontId="0" fillId="3" borderId="5" xfId="0" applyFont="1" applyFill="1" applyBorder="1" applyAlignment="1" applyProtection="1">
      <alignment/>
      <protection locked="0"/>
    </xf>
    <xf numFmtId="37" fontId="0" fillId="3" borderId="11" xfId="0" applyNumberFormat="1" applyFont="1" applyFill="1" applyBorder="1" applyAlignment="1" applyProtection="1">
      <alignment/>
      <protection locked="0"/>
    </xf>
    <xf numFmtId="0" fontId="14" fillId="2" borderId="10" xfId="0" applyFont="1" applyFill="1" applyBorder="1" applyAlignment="1">
      <alignment horizontal="left"/>
    </xf>
    <xf numFmtId="0" fontId="15" fillId="2" borderId="12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/>
    </xf>
    <xf numFmtId="37" fontId="15" fillId="2" borderId="0" xfId="0" applyNumberFormat="1" applyFont="1" applyFill="1" applyBorder="1" applyAlignment="1" applyProtection="1">
      <alignment/>
      <protection/>
    </xf>
    <xf numFmtId="0" fontId="16" fillId="2" borderId="0" xfId="0" applyFont="1" applyFill="1" applyBorder="1" applyAlignment="1">
      <alignment horizontal="left"/>
    </xf>
    <xf numFmtId="0" fontId="15" fillId="4" borderId="10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17" fillId="5" borderId="0" xfId="0" applyFont="1" applyFill="1" applyAlignment="1">
      <alignment horizontal="left"/>
    </xf>
    <xf numFmtId="0" fontId="15" fillId="5" borderId="0" xfId="0" applyFont="1" applyFill="1" applyAlignment="1">
      <alignment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5" fillId="5" borderId="13" xfId="0" applyFont="1" applyFill="1" applyBorder="1" applyAlignment="1">
      <alignment horizontal="left"/>
    </xf>
    <xf numFmtId="39" fontId="15" fillId="5" borderId="13" xfId="0" applyNumberFormat="1" applyFont="1" applyFill="1" applyBorder="1" applyAlignment="1" applyProtection="1">
      <alignment/>
      <protection/>
    </xf>
    <xf numFmtId="37" fontId="15" fillId="5" borderId="13" xfId="0" applyNumberFormat="1" applyFont="1" applyFill="1" applyBorder="1" applyAlignment="1" applyProtection="1">
      <alignment/>
      <protection/>
    </xf>
    <xf numFmtId="37" fontId="7" fillId="3" borderId="13" xfId="0" applyNumberFormat="1" applyFont="1" applyFill="1" applyBorder="1" applyAlignment="1" applyProtection="1">
      <alignment/>
      <protection locked="0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close" xfId="20"/>
    <cellStyle name="標準_close_1" xfId="21"/>
    <cellStyle name="標準_close_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明朝"/>
                <a:ea typeface="ＭＳ 明朝"/>
                <a:cs typeface="ＭＳ 明朝"/>
              </a:rPr>
              <a:t>損益分岐点図表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5"/>
          <c:y val="0.16475"/>
          <c:w val="0.7042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グラフ!$A$61</c:f>
              <c:strCache>
                <c:ptCount val="1"/>
                <c:pt idx="0">
                  <c:v>売上高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グラフ!$B$60:$G$60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</c:numCache>
            </c:numRef>
          </c:cat>
          <c:val>
            <c:numRef>
              <c:f>グラフ!$B$61:$G$61</c:f>
              <c:numCache>
                <c:ptCount val="6"/>
                <c:pt idx="0">
                  <c:v>0</c:v>
                </c:pt>
                <c:pt idx="1">
                  <c:v>900000</c:v>
                </c:pt>
                <c:pt idx="2">
                  <c:v>1800000</c:v>
                </c:pt>
                <c:pt idx="3">
                  <c:v>2700000</c:v>
                </c:pt>
                <c:pt idx="4">
                  <c:v>3600000</c:v>
                </c:pt>
                <c:pt idx="5">
                  <c:v>4500000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グラフ!$A$63</c:f>
              <c:strCache>
                <c:ptCount val="1"/>
                <c:pt idx="0">
                  <c:v>固定費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グラフ!$B$60:$G$60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</c:numCache>
            </c:numRef>
          </c:cat>
          <c:val>
            <c:numRef>
              <c:f>グラフ!$B$63:$G$63</c:f>
              <c:numCache>
                <c:ptCount val="6"/>
                <c:pt idx="0">
                  <c:v>1130000</c:v>
                </c:pt>
                <c:pt idx="1">
                  <c:v>1130000</c:v>
                </c:pt>
                <c:pt idx="2">
                  <c:v>1130000</c:v>
                </c:pt>
                <c:pt idx="3">
                  <c:v>1130000</c:v>
                </c:pt>
                <c:pt idx="4">
                  <c:v>1130000</c:v>
                </c:pt>
                <c:pt idx="5">
                  <c:v>1130000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グラフ!$A$64</c:f>
              <c:strCache>
                <c:ptCount val="1"/>
                <c:pt idx="0">
                  <c:v>総費用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グラフ!$B$60:$G$60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</c:numCache>
            </c:numRef>
          </c:cat>
          <c:val>
            <c:numRef>
              <c:f>グラフ!$B$64:$G$64</c:f>
              <c:numCache>
                <c:ptCount val="6"/>
                <c:pt idx="0">
                  <c:v>1130000</c:v>
                </c:pt>
                <c:pt idx="1">
                  <c:v>1720000</c:v>
                </c:pt>
                <c:pt idx="2">
                  <c:v>2310000</c:v>
                </c:pt>
                <c:pt idx="3">
                  <c:v>2900000</c:v>
                </c:pt>
                <c:pt idx="4">
                  <c:v>3490000</c:v>
                </c:pt>
                <c:pt idx="5">
                  <c:v>4080000</c:v>
                </c:pt>
              </c:numCache>
            </c:numRef>
          </c:val>
          <c:smooth val="0"/>
        </c:ser>
        <c:axId val="37918535"/>
        <c:axId val="5722496"/>
      </c:lineChart>
      <c:catAx>
        <c:axId val="37918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販売数</a:t>
                </a:r>
              </a:p>
            </c:rich>
          </c:tx>
          <c:layout>
            <c:manualLayout>
              <c:xMode val="factor"/>
              <c:yMode val="factor"/>
              <c:x val="-0.036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722496"/>
        <c:crosses val="autoZero"/>
        <c:auto val="0"/>
        <c:lblOffset val="100"/>
        <c:noMultiLvlLbl val="0"/>
      </c:catAx>
      <c:valAx>
        <c:axId val="5722496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金額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-#,##0" sourceLinked="0"/>
        <c:majorTickMark val="in"/>
        <c:minorTickMark val="none"/>
        <c:tickLblPos val="nextTo"/>
        <c:crossAx val="37918535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75"/>
          <c:y val="0.27275"/>
          <c:w val="0.18525"/>
          <c:h val="0.31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明朝"/>
                <a:ea typeface="ＭＳ 明朝"/>
                <a:cs typeface="ＭＳ 明朝"/>
              </a:rPr>
              <a:t>損益分岐点図表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4"/>
          <c:y val="0.117"/>
          <c:w val="0.75"/>
          <c:h val="0.69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グラフ!$A$61</c:f>
              <c:strCache>
                <c:ptCount val="1"/>
                <c:pt idx="0">
                  <c:v>売上高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グラフ!$B$60:$G$60</c:f>
              <c:numCache/>
            </c:numRef>
          </c:cat>
          <c:val>
            <c:numRef>
              <c:f>グラフ!$B$61:$G$61</c:f>
              <c:numCache/>
            </c:numRef>
          </c:val>
          <c:smooth val="0"/>
        </c:ser>
        <c:ser>
          <c:idx val="1"/>
          <c:order val="1"/>
          <c:tx>
            <c:strRef>
              <c:f>グラフ!$A$63</c:f>
              <c:strCache>
                <c:ptCount val="1"/>
                <c:pt idx="0">
                  <c:v>固定費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グラフ!$B$60:$G$60</c:f>
              <c:numCache/>
            </c:numRef>
          </c:cat>
          <c:val>
            <c:numRef>
              <c:f>グラフ!$B$63:$G$63</c:f>
              <c:numCache/>
            </c:numRef>
          </c:val>
          <c:smooth val="0"/>
        </c:ser>
        <c:ser>
          <c:idx val="2"/>
          <c:order val="2"/>
          <c:tx>
            <c:strRef>
              <c:f>グラフ!$A$64</c:f>
              <c:strCache>
                <c:ptCount val="1"/>
                <c:pt idx="0">
                  <c:v>総費用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グラフ!$B$60:$G$60</c:f>
              <c:numCache/>
            </c:numRef>
          </c:cat>
          <c:val>
            <c:numRef>
              <c:f>グラフ!$B$64:$G$64</c:f>
              <c:numCache/>
            </c:numRef>
          </c:val>
          <c:smooth val="0"/>
        </c:ser>
        <c:axId val="51502465"/>
        <c:axId val="60869002"/>
      </c:lineChart>
      <c:catAx>
        <c:axId val="51502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販売数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0869002"/>
        <c:crosses val="autoZero"/>
        <c:auto val="0"/>
        <c:lblOffset val="100"/>
        <c:noMultiLvlLbl val="0"/>
      </c:catAx>
      <c:valAx>
        <c:axId val="608690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明朝"/>
                    <a:ea typeface="ＭＳ 明朝"/>
                    <a:cs typeface="ＭＳ 明朝"/>
                  </a:rPr>
                  <a:t>金額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-#,##0" sourceLinked="0"/>
        <c:majorTickMark val="in"/>
        <c:minorTickMark val="none"/>
        <c:tickLblPos val="nextTo"/>
        <c:crossAx val="51502465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75"/>
          <c:y val="0.3395"/>
          <c:w val="0.12775"/>
          <c:h val="0.16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19</xdr:row>
      <xdr:rowOff>180975</xdr:rowOff>
    </xdr:from>
    <xdr:to>
      <xdr:col>8</xdr:col>
      <xdr:colOff>104775</xdr:colOff>
      <xdr:row>33</xdr:row>
      <xdr:rowOff>95250</xdr:rowOff>
    </xdr:to>
    <xdr:graphicFrame>
      <xdr:nvGraphicFramePr>
        <xdr:cNvPr id="1" name="Chart 3"/>
        <xdr:cNvGraphicFramePr/>
      </xdr:nvGraphicFramePr>
      <xdr:xfrm>
        <a:off x="400050" y="4457700"/>
        <a:ext cx="60674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542925</xdr:rowOff>
    </xdr:from>
    <xdr:to>
      <xdr:col>10</xdr:col>
      <xdr:colOff>0</xdr:colOff>
      <xdr:row>36</xdr:row>
      <xdr:rowOff>19050</xdr:rowOff>
    </xdr:to>
    <xdr:sp>
      <xdr:nvSpPr>
        <xdr:cNvPr id="2" name="Rectangle 4"/>
        <xdr:cNvSpPr>
          <a:spLocks/>
        </xdr:cNvSpPr>
      </xdr:nvSpPr>
      <xdr:spPr>
        <a:xfrm>
          <a:off x="0" y="542925"/>
          <a:ext cx="6858000" cy="7248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38100</xdr:rowOff>
    </xdr:from>
    <xdr:to>
      <xdr:col>9</xdr:col>
      <xdr:colOff>38100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38100" y="666750"/>
        <a:ext cx="86391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H38"/>
  <sheetViews>
    <sheetView showGridLines="0" showRowColHeaders="0" tabSelected="1" workbookViewId="0" topLeftCell="A1">
      <selection activeCell="A1" sqref="A1"/>
    </sheetView>
  </sheetViews>
  <sheetFormatPr defaultColWidth="9.59765625" defaultRowHeight="15"/>
  <cols>
    <col min="1" max="1" width="2.59765625" style="0" customWidth="1"/>
    <col min="2" max="2" width="4.59765625" style="0" customWidth="1"/>
    <col min="3" max="3" width="13.59765625" style="0" customWidth="1"/>
    <col min="4" max="4" width="10.59765625" style="0" customWidth="1"/>
    <col min="5" max="5" width="5.59765625" style="0" customWidth="1"/>
    <col min="6" max="7" width="13.59765625" style="0" customWidth="1"/>
    <col min="8" max="9" width="2.59765625" style="0" customWidth="1"/>
  </cols>
  <sheetData>
    <row r="1" ht="49.5" customHeight="1"/>
    <row r="2" spans="2:8" ht="19.5" customHeight="1">
      <c r="B2" s="37" t="s">
        <v>0</v>
      </c>
      <c r="C2" s="38"/>
      <c r="D2" s="38"/>
      <c r="E2" s="38"/>
      <c r="F2" s="38"/>
      <c r="G2" s="38"/>
      <c r="H2" s="18"/>
    </row>
    <row r="3" spans="2:8" ht="14.25">
      <c r="B3" s="39"/>
      <c r="C3" s="40" t="s">
        <v>1</v>
      </c>
      <c r="D3" s="41"/>
      <c r="E3" s="41"/>
      <c r="F3" s="41"/>
      <c r="G3" s="41"/>
      <c r="H3" s="22"/>
    </row>
    <row r="4" spans="2:8" ht="14.25">
      <c r="B4" s="39"/>
      <c r="C4" s="40" t="s">
        <v>2</v>
      </c>
      <c r="D4" s="36">
        <v>9000</v>
      </c>
      <c r="E4" s="41"/>
      <c r="F4" s="41"/>
      <c r="G4" s="41"/>
      <c r="H4" s="22"/>
    </row>
    <row r="5" spans="2:8" ht="14.25">
      <c r="B5" s="39"/>
      <c r="C5" s="40" t="s">
        <v>3</v>
      </c>
      <c r="D5" s="42">
        <f>SUM(D10:D16)</f>
        <v>5900</v>
      </c>
      <c r="E5" s="41"/>
      <c r="F5" s="40" t="s">
        <v>4</v>
      </c>
      <c r="G5" s="42">
        <f>SUM(G10:G16)</f>
        <v>1130000</v>
      </c>
      <c r="H5" s="22"/>
    </row>
    <row r="6" spans="2:8" ht="14.25">
      <c r="B6" s="39"/>
      <c r="C6" s="41"/>
      <c r="D6" s="41"/>
      <c r="E6" s="41"/>
      <c r="F6" s="41"/>
      <c r="G6" s="41"/>
      <c r="H6" s="22"/>
    </row>
    <row r="7" spans="2:8" ht="14.25">
      <c r="B7" s="39"/>
      <c r="C7" s="43" t="s">
        <v>5</v>
      </c>
      <c r="D7" s="41"/>
      <c r="E7" s="41"/>
      <c r="F7" s="43" t="s">
        <v>6</v>
      </c>
      <c r="G7" s="41"/>
      <c r="H7" s="22"/>
    </row>
    <row r="8" spans="2:8" ht="14.25">
      <c r="B8" s="39"/>
      <c r="C8" s="41"/>
      <c r="D8" s="41"/>
      <c r="E8" s="41"/>
      <c r="F8" s="41"/>
      <c r="G8" s="41"/>
      <c r="H8" s="22"/>
    </row>
    <row r="9" spans="2:8" ht="14.25">
      <c r="B9" s="39"/>
      <c r="C9" s="44" t="s">
        <v>7</v>
      </c>
      <c r="D9" s="45" t="s">
        <v>8</v>
      </c>
      <c r="E9" s="41"/>
      <c r="F9" s="44" t="s">
        <v>7</v>
      </c>
      <c r="G9" s="45" t="s">
        <v>8</v>
      </c>
      <c r="H9" s="22"/>
    </row>
    <row r="10" spans="2:8" ht="14.25">
      <c r="B10" s="19"/>
      <c r="C10" s="27" t="s">
        <v>9</v>
      </c>
      <c r="D10" s="28">
        <v>200</v>
      </c>
      <c r="E10" s="21"/>
      <c r="F10" s="33" t="s">
        <v>10</v>
      </c>
      <c r="G10" s="28">
        <v>200000</v>
      </c>
      <c r="H10" s="22"/>
    </row>
    <row r="11" spans="2:8" ht="14.25">
      <c r="B11" s="19"/>
      <c r="C11" s="29" t="s">
        <v>11</v>
      </c>
      <c r="D11" s="30">
        <v>600</v>
      </c>
      <c r="E11" s="21"/>
      <c r="F11" s="34" t="s">
        <v>12</v>
      </c>
      <c r="G11" s="30">
        <v>350000</v>
      </c>
      <c r="H11" s="22"/>
    </row>
    <row r="12" spans="2:8" ht="14.25">
      <c r="B12" s="19"/>
      <c r="C12" s="29" t="s">
        <v>13</v>
      </c>
      <c r="D12" s="30">
        <v>1500</v>
      </c>
      <c r="E12" s="21"/>
      <c r="F12" s="34" t="s">
        <v>14</v>
      </c>
      <c r="G12" s="30">
        <v>80000</v>
      </c>
      <c r="H12" s="22"/>
    </row>
    <row r="13" spans="2:8" ht="14.25">
      <c r="B13" s="19"/>
      <c r="C13" s="29" t="s">
        <v>15</v>
      </c>
      <c r="D13" s="30">
        <v>2800</v>
      </c>
      <c r="E13" s="21"/>
      <c r="F13" s="34" t="s">
        <v>16</v>
      </c>
      <c r="G13" s="30">
        <v>500000</v>
      </c>
      <c r="H13" s="22"/>
    </row>
    <row r="14" spans="2:8" ht="14.25">
      <c r="B14" s="19"/>
      <c r="C14" s="29" t="s">
        <v>17</v>
      </c>
      <c r="D14" s="30">
        <v>800</v>
      </c>
      <c r="E14" s="21"/>
      <c r="F14" s="34"/>
      <c r="G14" s="30"/>
      <c r="H14" s="22"/>
    </row>
    <row r="15" spans="2:8" ht="13.5" customHeight="1">
      <c r="B15" s="19"/>
      <c r="C15" s="29"/>
      <c r="D15" s="30"/>
      <c r="E15" s="21"/>
      <c r="F15" s="34"/>
      <c r="G15" s="30"/>
      <c r="H15" s="22"/>
    </row>
    <row r="16" spans="2:8" ht="13.5" customHeight="1">
      <c r="B16" s="19"/>
      <c r="C16" s="31"/>
      <c r="D16" s="32"/>
      <c r="E16" s="21"/>
      <c r="F16" s="35"/>
      <c r="G16" s="32"/>
      <c r="H16" s="22"/>
    </row>
    <row r="17" spans="2:8" ht="13.5" customHeight="1" hidden="1">
      <c r="B17" s="19"/>
      <c r="C17" s="21"/>
      <c r="D17" s="21"/>
      <c r="E17" s="21"/>
      <c r="F17" s="21"/>
      <c r="G17" s="21"/>
      <c r="H17" s="22"/>
    </row>
    <row r="18" spans="2:8" ht="13.5" customHeight="1" hidden="1">
      <c r="B18" s="19"/>
      <c r="C18" s="21"/>
      <c r="D18" s="21"/>
      <c r="E18" s="21"/>
      <c r="F18" s="21"/>
      <c r="G18" s="21"/>
      <c r="H18" s="22"/>
    </row>
    <row r="19" spans="2:8" ht="14.25" hidden="1">
      <c r="B19" s="19"/>
      <c r="C19" s="21"/>
      <c r="D19" s="21"/>
      <c r="E19" s="21"/>
      <c r="F19" s="21"/>
      <c r="G19" s="21"/>
      <c r="H19" s="22"/>
    </row>
    <row r="20" spans="2:8" ht="14.25" hidden="1">
      <c r="B20" s="19"/>
      <c r="C20" s="21"/>
      <c r="D20" s="21"/>
      <c r="E20" s="21"/>
      <c r="F20" s="21"/>
      <c r="G20" s="21"/>
      <c r="H20" s="22"/>
    </row>
    <row r="21" spans="2:8" ht="19.5" customHeight="1" hidden="1">
      <c r="B21" s="23" t="s">
        <v>18</v>
      </c>
      <c r="C21" s="21"/>
      <c r="D21" s="21"/>
      <c r="E21" s="21">
        <f>IF(P74=1,"メニューに戻るには［リターン］キー","")</f>
      </c>
      <c r="F21" s="21"/>
      <c r="G21" s="21"/>
      <c r="H21" s="22"/>
    </row>
    <row r="22" spans="2:8" ht="14.25" hidden="1">
      <c r="B22" s="19"/>
      <c r="C22" s="21"/>
      <c r="D22" s="21"/>
      <c r="E22" s="21"/>
      <c r="F22" s="21"/>
      <c r="G22" s="21"/>
      <c r="H22" s="22"/>
    </row>
    <row r="23" spans="2:8" ht="18" customHeight="1" hidden="1">
      <c r="B23" s="23" t="s">
        <v>1</v>
      </c>
      <c r="C23" s="21"/>
      <c r="D23" s="21"/>
      <c r="E23" s="21"/>
      <c r="F23" s="20" t="s">
        <v>4</v>
      </c>
      <c r="G23" s="21"/>
      <c r="H23" s="22"/>
    </row>
    <row r="24" spans="2:8" ht="15.75" customHeight="1" hidden="1">
      <c r="B24" s="19"/>
      <c r="C24" s="20" t="s">
        <v>2</v>
      </c>
      <c r="D24" s="21">
        <f>D4</f>
        <v>9000</v>
      </c>
      <c r="E24" s="21"/>
      <c r="F24" s="20" t="s">
        <v>4</v>
      </c>
      <c r="G24" s="21">
        <f>G5</f>
        <v>1130000</v>
      </c>
      <c r="H24" s="22"/>
    </row>
    <row r="25" spans="2:8" ht="15.75" customHeight="1" hidden="1">
      <c r="B25" s="19"/>
      <c r="C25" s="20" t="s">
        <v>3</v>
      </c>
      <c r="D25" s="21">
        <f>D5</f>
        <v>5900</v>
      </c>
      <c r="E25" s="21"/>
      <c r="F25" s="21"/>
      <c r="G25" s="21"/>
      <c r="H25" s="22"/>
    </row>
    <row r="26" spans="2:8" ht="15.75" customHeight="1" hidden="1">
      <c r="B26" s="19"/>
      <c r="C26" s="20" t="s">
        <v>19</v>
      </c>
      <c r="D26" s="21">
        <f>D4-D5</f>
        <v>3100</v>
      </c>
      <c r="E26" s="21"/>
      <c r="F26" s="21"/>
      <c r="G26" s="21"/>
      <c r="H26" s="22"/>
    </row>
    <row r="27" spans="2:8" ht="15.75" customHeight="1" hidden="1">
      <c r="B27" s="19"/>
      <c r="C27" s="21"/>
      <c r="D27" s="21"/>
      <c r="E27" s="21"/>
      <c r="F27" s="21"/>
      <c r="G27" s="21"/>
      <c r="H27" s="22"/>
    </row>
    <row r="28" spans="2:8" ht="15.75" customHeight="1" hidden="1">
      <c r="B28" s="19"/>
      <c r="C28" s="20" t="s">
        <v>20</v>
      </c>
      <c r="D28" s="21">
        <f>D25/D24</f>
        <v>0.6555555555555556</v>
      </c>
      <c r="E28" s="21"/>
      <c r="F28" s="21"/>
      <c r="G28" s="21"/>
      <c r="H28" s="22"/>
    </row>
    <row r="29" spans="2:8" ht="15.75" customHeight="1" hidden="1">
      <c r="B29" s="19"/>
      <c r="C29" s="20" t="s">
        <v>21</v>
      </c>
      <c r="D29" s="21">
        <f>D26/D24</f>
        <v>0.34444444444444444</v>
      </c>
      <c r="E29" s="21"/>
      <c r="F29" s="21"/>
      <c r="G29" s="21"/>
      <c r="H29" s="22"/>
    </row>
    <row r="30" spans="2:8" ht="14.25" hidden="1">
      <c r="B30" s="19"/>
      <c r="C30" s="21"/>
      <c r="D30" s="21"/>
      <c r="E30" s="21"/>
      <c r="F30" s="21"/>
      <c r="G30" s="21"/>
      <c r="H30" s="22"/>
    </row>
    <row r="31" spans="2:8" ht="18" customHeight="1" hidden="1">
      <c r="B31" s="23" t="s">
        <v>22</v>
      </c>
      <c r="C31" s="21"/>
      <c r="D31" s="20" t="s">
        <v>23</v>
      </c>
      <c r="E31" s="21"/>
      <c r="F31" s="20" t="s">
        <v>24</v>
      </c>
      <c r="G31" s="20" t="s">
        <v>25</v>
      </c>
      <c r="H31" s="22"/>
    </row>
    <row r="32" spans="2:8" ht="15.75" customHeight="1" hidden="1">
      <c r="B32" s="19"/>
      <c r="C32" s="20" t="s">
        <v>26</v>
      </c>
      <c r="D32" s="21">
        <f>G5/D26</f>
        <v>364.51612903225805</v>
      </c>
      <c r="E32" s="21"/>
      <c r="F32" s="21">
        <v>320</v>
      </c>
      <c r="G32" s="21">
        <v>500</v>
      </c>
      <c r="H32" s="22"/>
    </row>
    <row r="33" spans="2:8" ht="15.75" customHeight="1" hidden="1">
      <c r="B33" s="19"/>
      <c r="C33" s="20" t="s">
        <v>27</v>
      </c>
      <c r="D33" s="21">
        <f>$D$32*D4</f>
        <v>3280645.1612903224</v>
      </c>
      <c r="E33" s="21"/>
      <c r="F33" s="21">
        <f>F32*D24</f>
        <v>2880000</v>
      </c>
      <c r="G33" s="21">
        <f>G32*D24</f>
        <v>4500000</v>
      </c>
      <c r="H33" s="22"/>
    </row>
    <row r="34" spans="2:8" ht="15.75" customHeight="1" hidden="1">
      <c r="B34" s="19"/>
      <c r="C34" s="20" t="s">
        <v>3</v>
      </c>
      <c r="D34" s="21">
        <f>$D$32*D25</f>
        <v>2150645.1612903224</v>
      </c>
      <c r="E34" s="21"/>
      <c r="F34" s="21">
        <f>F32*D25</f>
        <v>1888000</v>
      </c>
      <c r="G34" s="21">
        <f>G32*D25</f>
        <v>2950000</v>
      </c>
      <c r="H34" s="22"/>
    </row>
    <row r="35" spans="2:8" ht="15.75" customHeight="1" hidden="1">
      <c r="B35" s="19"/>
      <c r="C35" s="20" t="s">
        <v>19</v>
      </c>
      <c r="D35" s="21">
        <f>$D$32*D26</f>
        <v>1130000</v>
      </c>
      <c r="E35" s="21"/>
      <c r="F35" s="21">
        <f>F33-F34</f>
        <v>992000</v>
      </c>
      <c r="G35" s="21">
        <f>G33-G34</f>
        <v>1550000</v>
      </c>
      <c r="H35" s="22"/>
    </row>
    <row r="36" spans="2:8" ht="15.75" customHeight="1" hidden="1">
      <c r="B36" s="19"/>
      <c r="C36" s="20" t="s">
        <v>4</v>
      </c>
      <c r="D36" s="21">
        <f>$G$24</f>
        <v>1130000</v>
      </c>
      <c r="E36" s="21"/>
      <c r="F36" s="21">
        <f>G24</f>
        <v>1130000</v>
      </c>
      <c r="G36" s="21">
        <f>G24</f>
        <v>1130000</v>
      </c>
      <c r="H36" s="22"/>
    </row>
    <row r="37" spans="2:8" ht="15.75" customHeight="1" hidden="1">
      <c r="B37" s="19"/>
      <c r="C37" s="20" t="s">
        <v>28</v>
      </c>
      <c r="D37" s="21">
        <f>D35-D36</f>
        <v>0</v>
      </c>
      <c r="E37" s="21"/>
      <c r="F37" s="21">
        <f>F35-F36</f>
        <v>-138000</v>
      </c>
      <c r="G37" s="21">
        <f>G35-G36</f>
        <v>420000</v>
      </c>
      <c r="H37" s="22"/>
    </row>
    <row r="38" spans="2:8" ht="19.5" customHeight="1">
      <c r="B38" s="24"/>
      <c r="C38" s="25"/>
      <c r="D38" s="25"/>
      <c r="E38" s="25"/>
      <c r="F38" s="25"/>
      <c r="G38" s="25"/>
      <c r="H38" s="26"/>
    </row>
  </sheetData>
  <sheetProtection sheet="1" objects="1" scenarios="1"/>
  <dataValidations count="2">
    <dataValidation type="whole" operator="greaterThanOrEqual" allowBlank="1" showInputMessage="1" showErrorMessage="1" imeMode="off" sqref="D4 D10:D16 G10:G16">
      <formula1>0</formula1>
    </dataValidation>
    <dataValidation allowBlank="1" showInputMessage="1" showErrorMessage="1" imeMode="on" sqref="C10:C16 F10:F16"/>
  </dataValidations>
  <printOptions/>
  <pageMargins left="1.1811023622047245" right="0.3937007874015748" top="0.5905511811023623" bottom="0.3937007874015748" header="0.5118110236220472" footer="0.5118110236220472"/>
  <pageSetup horizontalDpi="400" verticalDpi="4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1"/>
  <sheetViews>
    <sheetView showGridLines="0" showRowColHeaders="0" workbookViewId="0" topLeftCell="A1">
      <selection activeCell="F3" sqref="F3"/>
    </sheetView>
  </sheetViews>
  <sheetFormatPr defaultColWidth="10.59765625" defaultRowHeight="15"/>
  <cols>
    <col min="1" max="1" width="2.59765625" style="0" customWidth="1"/>
    <col min="2" max="2" width="6.59765625" style="0" customWidth="1"/>
    <col min="5" max="5" width="2.59765625" style="0" customWidth="1"/>
  </cols>
  <sheetData>
    <row r="1" spans="1:8" ht="49.5" customHeight="1">
      <c r="A1" s="46"/>
      <c r="B1" s="46"/>
      <c r="C1" s="46"/>
      <c r="D1" s="46"/>
      <c r="E1" s="46"/>
      <c r="F1" s="46"/>
      <c r="G1" s="46"/>
      <c r="H1" s="46"/>
    </row>
    <row r="2" spans="1:8" ht="14.25">
      <c r="A2" s="46"/>
      <c r="B2" s="47" t="s">
        <v>22</v>
      </c>
      <c r="C2" s="48"/>
      <c r="D2" s="49" t="s">
        <v>23</v>
      </c>
      <c r="E2" s="48"/>
      <c r="F2" s="50" t="s">
        <v>24</v>
      </c>
      <c r="G2" s="50" t="s">
        <v>25</v>
      </c>
      <c r="H2" s="46"/>
    </row>
    <row r="3" spans="1:8" ht="14.25">
      <c r="A3" s="46"/>
      <c r="B3" s="48"/>
      <c r="C3" s="51" t="s">
        <v>26</v>
      </c>
      <c r="D3" s="52">
        <f>'損益分岐点'!H6/'損益分岐点'!E8</f>
        <v>364.51612903225805</v>
      </c>
      <c r="E3" s="48"/>
      <c r="F3" s="54">
        <v>320</v>
      </c>
      <c r="G3" s="54">
        <v>500</v>
      </c>
      <c r="H3" s="46"/>
    </row>
    <row r="4" spans="1:8" ht="14.25">
      <c r="A4" s="46"/>
      <c r="B4" s="48"/>
      <c r="C4" s="51" t="s">
        <v>27</v>
      </c>
      <c r="D4" s="53">
        <f>'損益分岐点'!E15</f>
        <v>3280645.1612903224</v>
      </c>
      <c r="E4" s="48"/>
      <c r="F4" s="53">
        <f>F3*'条件入力'!$D$4</f>
        <v>2880000</v>
      </c>
      <c r="G4" s="53">
        <f>G3*'条件入力'!$D$4</f>
        <v>4500000</v>
      </c>
      <c r="H4" s="46"/>
    </row>
    <row r="5" spans="1:8" ht="14.25">
      <c r="A5" s="46"/>
      <c r="B5" s="48"/>
      <c r="C5" s="51" t="s">
        <v>3</v>
      </c>
      <c r="D5" s="53">
        <f>'損益分岐点'!E16</f>
        <v>2150645.1612903224</v>
      </c>
      <c r="E5" s="48"/>
      <c r="F5" s="53">
        <f>F3*'条件入力'!$D$5</f>
        <v>1888000</v>
      </c>
      <c r="G5" s="53">
        <f>G3*'条件入力'!$D$5</f>
        <v>2950000</v>
      </c>
      <c r="H5" s="46"/>
    </row>
    <row r="6" spans="1:8" ht="14.25">
      <c r="A6" s="46"/>
      <c r="B6" s="48"/>
      <c r="C6" s="51" t="s">
        <v>19</v>
      </c>
      <c r="D6" s="53">
        <f>D4-D5</f>
        <v>1130000</v>
      </c>
      <c r="E6" s="48"/>
      <c r="F6" s="53">
        <f>F4-F5</f>
        <v>992000</v>
      </c>
      <c r="G6" s="53">
        <f>G4-G5</f>
        <v>1550000</v>
      </c>
      <c r="H6" s="46"/>
    </row>
    <row r="7" spans="1:8" ht="14.25">
      <c r="A7" s="46"/>
      <c r="B7" s="48"/>
      <c r="C7" s="51" t="s">
        <v>4</v>
      </c>
      <c r="D7" s="53">
        <f>'損益分岐点'!E18</f>
        <v>1130000</v>
      </c>
      <c r="E7" s="48"/>
      <c r="F7" s="53">
        <f>'条件入力'!$G$5</f>
        <v>1130000</v>
      </c>
      <c r="G7" s="53">
        <f>'条件入力'!$G$5</f>
        <v>1130000</v>
      </c>
      <c r="H7" s="46"/>
    </row>
    <row r="8" spans="1:8" ht="14.25">
      <c r="A8" s="46"/>
      <c r="B8" s="48"/>
      <c r="C8" s="51" t="s">
        <v>28</v>
      </c>
      <c r="D8" s="53">
        <f>D6-D7</f>
        <v>0</v>
      </c>
      <c r="E8" s="48"/>
      <c r="F8" s="53">
        <f>F6-F7</f>
        <v>-138000</v>
      </c>
      <c r="G8" s="53">
        <f>G6-G7</f>
        <v>420000</v>
      </c>
      <c r="H8" s="46"/>
    </row>
    <row r="9" spans="1:8" ht="14.25">
      <c r="A9" s="46"/>
      <c r="B9" s="48"/>
      <c r="C9" s="48"/>
      <c r="D9" s="48"/>
      <c r="E9" s="48"/>
      <c r="F9" s="48"/>
      <c r="G9" s="48"/>
      <c r="H9" s="46"/>
    </row>
    <row r="10" spans="1:8" ht="14.25">
      <c r="A10" s="46"/>
      <c r="B10" s="46"/>
      <c r="C10" s="46"/>
      <c r="D10" s="46"/>
      <c r="E10" s="46"/>
      <c r="F10" s="46"/>
      <c r="G10" s="46"/>
      <c r="H10" s="46"/>
    </row>
    <row r="11" spans="1:8" ht="14.25">
      <c r="A11" s="46"/>
      <c r="B11" s="46"/>
      <c r="C11" s="46"/>
      <c r="D11" s="46"/>
      <c r="E11" s="46"/>
      <c r="F11" s="46"/>
      <c r="G11" s="46"/>
      <c r="H11" s="46"/>
    </row>
  </sheetData>
  <sheetProtection sheet="1" objects="1" scenarios="1"/>
  <dataValidations count="1">
    <dataValidation type="whole" operator="greaterThanOrEqual" allowBlank="1" showInputMessage="1" showErrorMessage="1" imeMode="off" sqref="F3:G3">
      <formula1>0</formula1>
    </dataValidation>
  </dataValidations>
  <printOptions/>
  <pageMargins left="0.75" right="0.394" top="0.591" bottom="0.394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I38"/>
  <sheetViews>
    <sheetView showGridLines="0" showRowColHeaders="0" workbookViewId="0" topLeftCell="A4">
      <selection activeCell="A4" sqref="A4"/>
    </sheetView>
  </sheetViews>
  <sheetFormatPr defaultColWidth="9.59765625" defaultRowHeight="15"/>
  <cols>
    <col min="1" max="3" width="2.59765625" style="0" customWidth="1"/>
    <col min="4" max="4" width="13.59765625" style="0" customWidth="1"/>
    <col min="5" max="5" width="12.59765625" style="0" customWidth="1"/>
    <col min="6" max="6" width="5.59765625" style="0" customWidth="1"/>
    <col min="7" max="8" width="13.59765625" style="0" customWidth="1"/>
    <col min="9" max="10" width="2.59765625" style="0" customWidth="1"/>
  </cols>
  <sheetData>
    <row r="1" ht="57.75" customHeight="1"/>
    <row r="2" spans="2:9" ht="20.25" customHeight="1" hidden="1">
      <c r="B2" s="3"/>
      <c r="C2" s="3"/>
      <c r="D2" s="3"/>
      <c r="E2" s="3"/>
      <c r="F2" s="3"/>
      <c r="G2" s="3"/>
      <c r="H2" s="3"/>
      <c r="I2" s="3"/>
    </row>
    <row r="3" spans="2:9" ht="18.75">
      <c r="B3" s="3"/>
      <c r="C3" s="4" t="s">
        <v>18</v>
      </c>
      <c r="D3" s="3"/>
      <c r="E3" s="3"/>
      <c r="F3" s="3">
        <f>IF(Q83=1,"メニューに戻るには［リターン］キー","")</f>
      </c>
      <c r="G3" s="3"/>
      <c r="H3" s="3"/>
      <c r="I3" s="3"/>
    </row>
    <row r="4" spans="2:9" ht="18" customHeight="1">
      <c r="B4" s="3"/>
      <c r="C4" s="3"/>
      <c r="D4" s="3"/>
      <c r="E4" s="3"/>
      <c r="F4" s="3"/>
      <c r="G4" s="3"/>
      <c r="H4" s="5"/>
      <c r="I4" s="3"/>
    </row>
    <row r="5" spans="2:9" ht="18" customHeight="1">
      <c r="B5" s="3"/>
      <c r="C5" s="6" t="s">
        <v>1</v>
      </c>
      <c r="D5" s="3"/>
      <c r="E5" s="3"/>
      <c r="F5" s="3"/>
      <c r="G5" s="6" t="s">
        <v>4</v>
      </c>
      <c r="H5" s="3"/>
      <c r="I5" s="3"/>
    </row>
    <row r="6" spans="2:9" ht="15.75" customHeight="1">
      <c r="B6" s="3"/>
      <c r="C6" s="3"/>
      <c r="D6" s="12" t="s">
        <v>2</v>
      </c>
      <c r="E6" s="11">
        <f>'条件入力'!D4</f>
        <v>9000</v>
      </c>
      <c r="F6" s="3"/>
      <c r="G6" s="12" t="s">
        <v>4</v>
      </c>
      <c r="H6" s="11">
        <f>'条件入力'!G5</f>
        <v>1130000</v>
      </c>
      <c r="I6" s="3"/>
    </row>
    <row r="7" spans="2:9" ht="15.75" customHeight="1">
      <c r="B7" s="3"/>
      <c r="C7" s="3"/>
      <c r="D7" s="12" t="s">
        <v>3</v>
      </c>
      <c r="E7" s="11">
        <f>'条件入力'!D5</f>
        <v>5900</v>
      </c>
      <c r="F7" s="3"/>
      <c r="G7" s="10"/>
      <c r="H7" s="10"/>
      <c r="I7" s="3"/>
    </row>
    <row r="8" spans="2:9" ht="15.75" customHeight="1">
      <c r="B8" s="3"/>
      <c r="C8" s="3"/>
      <c r="D8" s="12" t="s">
        <v>19</v>
      </c>
      <c r="E8" s="11">
        <f>E6-E7</f>
        <v>3100</v>
      </c>
      <c r="F8" s="3"/>
      <c r="G8" s="10"/>
      <c r="H8" s="10"/>
      <c r="I8" s="3"/>
    </row>
    <row r="9" spans="2:9" ht="15.75" customHeight="1">
      <c r="B9" s="3"/>
      <c r="C9" s="3"/>
      <c r="D9" s="10"/>
      <c r="E9" s="10"/>
      <c r="F9" s="3"/>
      <c r="G9" s="10"/>
      <c r="H9" s="10"/>
      <c r="I9" s="3"/>
    </row>
    <row r="10" spans="2:9" ht="15.75" customHeight="1">
      <c r="B10" s="3"/>
      <c r="C10" s="3"/>
      <c r="D10" s="12" t="s">
        <v>20</v>
      </c>
      <c r="E10" s="13">
        <f>E7/E6</f>
        <v>0.6555555555555556</v>
      </c>
      <c r="F10" s="3"/>
      <c r="G10" s="10"/>
      <c r="H10" s="10"/>
      <c r="I10" s="3"/>
    </row>
    <row r="11" spans="2:9" ht="15.75" customHeight="1">
      <c r="B11" s="3"/>
      <c r="C11" s="3"/>
      <c r="D11" s="12" t="s">
        <v>21</v>
      </c>
      <c r="E11" s="13">
        <f>E8/E6</f>
        <v>0.34444444444444444</v>
      </c>
      <c r="F11" s="3"/>
      <c r="G11" s="10"/>
      <c r="H11" s="10"/>
      <c r="I11" s="3"/>
    </row>
    <row r="12" spans="2:9" ht="17.25" customHeight="1">
      <c r="B12" s="3"/>
      <c r="C12" s="3"/>
      <c r="D12" s="3"/>
      <c r="E12" s="3"/>
      <c r="F12" s="3"/>
      <c r="G12" s="3"/>
      <c r="H12" s="3"/>
      <c r="I12" s="3"/>
    </row>
    <row r="13" spans="2:9" ht="18" customHeight="1">
      <c r="B13" s="3"/>
      <c r="C13" s="6" t="s">
        <v>22</v>
      </c>
      <c r="D13" s="3"/>
      <c r="E13" s="8" t="s">
        <v>23</v>
      </c>
      <c r="F13" s="3"/>
      <c r="G13" s="9" t="s">
        <v>24</v>
      </c>
      <c r="H13" s="9" t="s">
        <v>25</v>
      </c>
      <c r="I13" s="3"/>
    </row>
    <row r="14" spans="2:9" ht="15.75" customHeight="1">
      <c r="B14" s="3"/>
      <c r="C14" s="3"/>
      <c r="D14" s="12" t="s">
        <v>26</v>
      </c>
      <c r="E14" s="14">
        <f>H6/E8</f>
        <v>364.51612903225805</v>
      </c>
      <c r="F14" s="3"/>
      <c r="G14" s="15">
        <f>シミュレーション!F3</f>
        <v>320</v>
      </c>
      <c r="H14" s="15">
        <f>シミュレーション!G3</f>
        <v>500</v>
      </c>
      <c r="I14" s="3"/>
    </row>
    <row r="15" spans="2:9" ht="15.75" customHeight="1">
      <c r="B15" s="3"/>
      <c r="C15" s="3"/>
      <c r="D15" s="12" t="s">
        <v>27</v>
      </c>
      <c r="E15" s="11">
        <f>E14*'条件入力'!D4</f>
        <v>3280645.1612903224</v>
      </c>
      <c r="F15" s="3"/>
      <c r="G15" s="11">
        <f>G14*E6</f>
        <v>2880000</v>
      </c>
      <c r="H15" s="11">
        <f>H14*E6</f>
        <v>4500000</v>
      </c>
      <c r="I15" s="3"/>
    </row>
    <row r="16" spans="2:9" ht="15.75" customHeight="1">
      <c r="B16" s="3"/>
      <c r="C16" s="3"/>
      <c r="D16" s="12" t="s">
        <v>3</v>
      </c>
      <c r="E16" s="11">
        <f>E14*E7</f>
        <v>2150645.1612903224</v>
      </c>
      <c r="F16" s="3"/>
      <c r="G16" s="11">
        <f>G14*E7</f>
        <v>1888000</v>
      </c>
      <c r="H16" s="11">
        <f>H14*E7</f>
        <v>2950000</v>
      </c>
      <c r="I16" s="3"/>
    </row>
    <row r="17" spans="2:9" ht="15.75" customHeight="1">
      <c r="B17" s="3"/>
      <c r="C17" s="3"/>
      <c r="D17" s="12" t="s">
        <v>19</v>
      </c>
      <c r="E17" s="11">
        <f>E8*E14</f>
        <v>1130000</v>
      </c>
      <c r="F17" s="3"/>
      <c r="G17" s="11">
        <f>G15-G16</f>
        <v>992000</v>
      </c>
      <c r="H17" s="11">
        <f>H15-H16</f>
        <v>1550000</v>
      </c>
      <c r="I17" s="3"/>
    </row>
    <row r="18" spans="2:9" ht="15.75" customHeight="1">
      <c r="B18" s="3"/>
      <c r="C18" s="3"/>
      <c r="D18" s="12" t="s">
        <v>4</v>
      </c>
      <c r="E18" s="11">
        <f>H6</f>
        <v>1130000</v>
      </c>
      <c r="F18" s="3"/>
      <c r="G18" s="11">
        <f>H6</f>
        <v>1130000</v>
      </c>
      <c r="H18" s="11">
        <f>H6</f>
        <v>1130000</v>
      </c>
      <c r="I18" s="3"/>
    </row>
    <row r="19" spans="2:9" ht="15.75" customHeight="1">
      <c r="B19" s="3"/>
      <c r="C19" s="3"/>
      <c r="D19" s="12" t="s">
        <v>28</v>
      </c>
      <c r="E19" s="11">
        <f>E17-E18</f>
        <v>0</v>
      </c>
      <c r="F19" s="3"/>
      <c r="G19" s="11">
        <f>G17-G18</f>
        <v>-138000</v>
      </c>
      <c r="H19" s="11">
        <f>H17-H18</f>
        <v>420000</v>
      </c>
      <c r="I19" s="3"/>
    </row>
    <row r="20" spans="2:9" ht="23.25" customHeight="1">
      <c r="B20" s="3"/>
      <c r="C20" s="3"/>
      <c r="D20" s="3"/>
      <c r="E20" s="7"/>
      <c r="F20" s="3"/>
      <c r="G20" s="7"/>
      <c r="H20" s="7"/>
      <c r="I20" s="3"/>
    </row>
    <row r="21" spans="2:9" ht="15.75" customHeight="1">
      <c r="B21" s="3"/>
      <c r="C21" s="3"/>
      <c r="D21" s="3"/>
      <c r="E21" s="7"/>
      <c r="F21" s="3"/>
      <c r="G21" s="7"/>
      <c r="H21" s="7"/>
      <c r="I21" s="3"/>
    </row>
    <row r="22" spans="2:9" ht="15.75" customHeight="1">
      <c r="B22" s="3"/>
      <c r="C22" s="3"/>
      <c r="D22" s="3"/>
      <c r="E22" s="7"/>
      <c r="F22" s="3"/>
      <c r="G22" s="7"/>
      <c r="H22" s="7"/>
      <c r="I22" s="3"/>
    </row>
    <row r="23" spans="2:9" ht="15.75" customHeight="1">
      <c r="B23" s="3"/>
      <c r="C23" s="3"/>
      <c r="D23" s="3"/>
      <c r="E23" s="7"/>
      <c r="F23" s="3"/>
      <c r="G23" s="7"/>
      <c r="H23" s="7"/>
      <c r="I23" s="3"/>
    </row>
    <row r="24" spans="2:9" ht="15.75" customHeight="1">
      <c r="B24" s="3"/>
      <c r="C24" s="3"/>
      <c r="D24" s="3"/>
      <c r="E24" s="7"/>
      <c r="F24" s="3"/>
      <c r="G24" s="7"/>
      <c r="H24" s="7"/>
      <c r="I24" s="3"/>
    </row>
    <row r="25" spans="2:9" ht="15.75" customHeight="1">
      <c r="B25" s="3"/>
      <c r="C25" s="3"/>
      <c r="D25" s="3"/>
      <c r="E25" s="7"/>
      <c r="F25" s="3"/>
      <c r="G25" s="7"/>
      <c r="H25" s="7"/>
      <c r="I25" s="3"/>
    </row>
    <row r="26" spans="2:9" ht="15.75" customHeight="1">
      <c r="B26" s="3"/>
      <c r="C26" s="3"/>
      <c r="D26" s="3"/>
      <c r="E26" s="7"/>
      <c r="F26" s="3"/>
      <c r="G26" s="7"/>
      <c r="H26" s="7"/>
      <c r="I26" s="3"/>
    </row>
    <row r="27" spans="2:9" ht="15.75" customHeight="1">
      <c r="B27" s="3"/>
      <c r="C27" s="3"/>
      <c r="D27" s="3"/>
      <c r="E27" s="7"/>
      <c r="F27" s="3"/>
      <c r="G27" s="7"/>
      <c r="H27" s="7"/>
      <c r="I27" s="3"/>
    </row>
    <row r="28" spans="2:9" ht="15.75" customHeight="1">
      <c r="B28" s="3"/>
      <c r="C28" s="3"/>
      <c r="D28" s="3"/>
      <c r="E28" s="7"/>
      <c r="F28" s="3"/>
      <c r="G28" s="7"/>
      <c r="H28" s="7"/>
      <c r="I28" s="3"/>
    </row>
    <row r="29" spans="2:9" ht="15.75" customHeight="1">
      <c r="B29" s="3"/>
      <c r="C29" s="3"/>
      <c r="D29" s="3"/>
      <c r="E29" s="7"/>
      <c r="F29" s="3"/>
      <c r="G29" s="7"/>
      <c r="H29" s="7"/>
      <c r="I29" s="3"/>
    </row>
    <row r="30" spans="2:9" ht="15.75" customHeight="1">
      <c r="B30" s="3"/>
      <c r="C30" s="3"/>
      <c r="D30" s="3"/>
      <c r="E30" s="7"/>
      <c r="F30" s="3"/>
      <c r="G30" s="7"/>
      <c r="H30" s="7"/>
      <c r="I30" s="3"/>
    </row>
    <row r="31" spans="2:9" ht="15.75" customHeight="1">
      <c r="B31" s="3"/>
      <c r="C31" s="3"/>
      <c r="D31" s="3"/>
      <c r="E31" s="7"/>
      <c r="F31" s="3"/>
      <c r="G31" s="7"/>
      <c r="H31" s="7"/>
      <c r="I31" s="3"/>
    </row>
    <row r="32" spans="2:9" ht="15.75" customHeight="1">
      <c r="B32" s="3"/>
      <c r="C32" s="3"/>
      <c r="D32" s="3"/>
      <c r="E32" s="7"/>
      <c r="F32" s="3"/>
      <c r="G32" s="7"/>
      <c r="H32" s="7"/>
      <c r="I32" s="3"/>
    </row>
    <row r="33" spans="2:9" ht="15.75" customHeight="1">
      <c r="B33" s="3"/>
      <c r="C33" s="3"/>
      <c r="D33" s="3"/>
      <c r="E33" s="7"/>
      <c r="F33" s="3"/>
      <c r="G33" s="7"/>
      <c r="H33" s="7"/>
      <c r="I33" s="3"/>
    </row>
    <row r="34" spans="2:9" ht="15.75" customHeight="1">
      <c r="B34" s="3"/>
      <c r="C34" s="3"/>
      <c r="D34" s="3"/>
      <c r="E34" s="7"/>
      <c r="F34" s="3"/>
      <c r="G34" s="7"/>
      <c r="H34" s="7"/>
      <c r="I34" s="3"/>
    </row>
    <row r="35" spans="2:9" ht="15.75" customHeight="1">
      <c r="B35" s="3"/>
      <c r="C35" s="3"/>
      <c r="D35" s="3"/>
      <c r="E35" s="7"/>
      <c r="F35" s="3"/>
      <c r="G35" s="7"/>
      <c r="H35" s="7"/>
      <c r="I35" s="3"/>
    </row>
    <row r="36" spans="2:9" ht="15.75" customHeight="1">
      <c r="B36" s="3"/>
      <c r="C36" s="3"/>
      <c r="D36" s="3"/>
      <c r="E36" s="7"/>
      <c r="F36" s="3"/>
      <c r="G36" s="7"/>
      <c r="H36" s="7"/>
      <c r="I36" s="3"/>
    </row>
    <row r="37" spans="2:9" ht="15.75" customHeight="1">
      <c r="B37" s="3"/>
      <c r="C37" s="3"/>
      <c r="D37" s="3"/>
      <c r="E37" s="7"/>
      <c r="F37" s="3"/>
      <c r="G37" s="7"/>
      <c r="H37" s="7"/>
      <c r="I37" s="3"/>
    </row>
    <row r="38" spans="2:9" ht="19.5" customHeight="1">
      <c r="B38" s="3"/>
      <c r="C38" s="3"/>
      <c r="D38" s="3"/>
      <c r="E38" s="3"/>
      <c r="F38" s="3"/>
      <c r="G38" s="3"/>
      <c r="H38" s="3"/>
      <c r="I38" s="3"/>
    </row>
  </sheetData>
  <sheetProtection sheet="1" objects="1" scenarios="1"/>
  <printOptions/>
  <pageMargins left="1.1811023622047245" right="0.3937007874015748" top="0.5905511811023623" bottom="0.3937007874015748" header="0.5118110236220472" footer="0.5118110236220472"/>
  <pageSetup horizontalDpi="300" verticalDpi="300" orientation="portrait" paperSize="9" scale="9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59:G65"/>
  <sheetViews>
    <sheetView showGridLines="0" showRowColHeaders="0" zoomScale="75" zoomScaleNormal="75" workbookViewId="0" topLeftCell="A1">
      <selection activeCell="A1" sqref="A1"/>
    </sheetView>
  </sheetViews>
  <sheetFormatPr defaultColWidth="9.59765625" defaultRowHeight="15"/>
  <cols>
    <col min="2" max="2" width="11.59765625" style="0" customWidth="1"/>
    <col min="3" max="3" width="10.8984375" style="0" customWidth="1"/>
    <col min="4" max="4" width="10.59765625" style="0" customWidth="1"/>
  </cols>
  <sheetData>
    <row r="1" ht="49.5" customHeight="1"/>
    <row r="4" ht="19.5" customHeight="1"/>
    <row r="5" ht="19.5" customHeight="1"/>
    <row r="6" ht="13.5" customHeight="1"/>
    <row r="13" ht="18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5" ht="19.5" customHeight="1"/>
    <row r="27" ht="18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5" ht="18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9.5" customHeight="1"/>
    <row r="59" ht="14.25">
      <c r="A59" s="2" t="s">
        <v>29</v>
      </c>
    </row>
    <row r="60" spans="2:7" ht="14.25">
      <c r="B60">
        <v>0</v>
      </c>
      <c r="C60" s="17">
        <f>+B60+'損益分岐点'!$H$14/5</f>
        <v>100</v>
      </c>
      <c r="D60" s="17">
        <f>+C60+'損益分岐点'!$H$14/5</f>
        <v>200</v>
      </c>
      <c r="E60" s="17">
        <f>+D60+'損益分岐点'!$H$14/5</f>
        <v>300</v>
      </c>
      <c r="F60" s="17">
        <f>+E60+'損益分岐点'!$H$14/5</f>
        <v>400</v>
      </c>
      <c r="G60" s="17">
        <f>+F60+'損益分岐点'!$H$14/5</f>
        <v>500</v>
      </c>
    </row>
    <row r="61" spans="1:7" ht="14.25">
      <c r="A61" s="2" t="s">
        <v>27</v>
      </c>
      <c r="B61" s="1">
        <f>B60*'損益分岐点'!$E$6</f>
        <v>0</v>
      </c>
      <c r="C61" s="1">
        <f>C60*'損益分岐点'!$E$6</f>
        <v>900000</v>
      </c>
      <c r="D61" s="1">
        <f>D60*'損益分岐点'!$E$6</f>
        <v>1800000</v>
      </c>
      <c r="E61" s="1">
        <f>E60*'損益分岐点'!$E$6</f>
        <v>2700000</v>
      </c>
      <c r="F61" s="1">
        <f>F60*'損益分岐点'!$E$6</f>
        <v>3600000</v>
      </c>
      <c r="G61" s="1">
        <f>G60*'損益分岐点'!$E$6</f>
        <v>4500000</v>
      </c>
    </row>
    <row r="62" spans="1:7" ht="14.25">
      <c r="A62" s="2" t="s">
        <v>3</v>
      </c>
      <c r="B62" s="1">
        <f>B60*'損益分岐点'!$E$7</f>
        <v>0</v>
      </c>
      <c r="C62" s="1">
        <f>C60*'損益分岐点'!$E$7</f>
        <v>590000</v>
      </c>
      <c r="D62" s="1">
        <f>D60*'損益分岐点'!$E$7</f>
        <v>1180000</v>
      </c>
      <c r="E62" s="1">
        <f>E60*'損益分岐点'!$E$7</f>
        <v>1770000</v>
      </c>
      <c r="F62" s="1">
        <f>F60*'損益分岐点'!$E$7</f>
        <v>2360000</v>
      </c>
      <c r="G62" s="1">
        <f>G60*'損益分岐点'!$E$7</f>
        <v>2950000</v>
      </c>
    </row>
    <row r="63" spans="1:7" ht="14.25">
      <c r="A63" s="2" t="s">
        <v>4</v>
      </c>
      <c r="B63" s="1">
        <f>'損益分岐点'!$H$6</f>
        <v>1130000</v>
      </c>
      <c r="C63" s="1">
        <f>'損益分岐点'!$H$6</f>
        <v>1130000</v>
      </c>
      <c r="D63" s="1">
        <f>'損益分岐点'!$H$6</f>
        <v>1130000</v>
      </c>
      <c r="E63" s="1">
        <f>'損益分岐点'!$H$6</f>
        <v>1130000</v>
      </c>
      <c r="F63" s="1">
        <f>'損益分岐点'!$H$6</f>
        <v>1130000</v>
      </c>
      <c r="G63" s="1">
        <f>'損益分岐点'!$H$6</f>
        <v>1130000</v>
      </c>
    </row>
    <row r="64" spans="1:7" ht="14.25">
      <c r="A64" s="2" t="s">
        <v>30</v>
      </c>
      <c r="B64" s="1">
        <f aca="true" t="shared" si="0" ref="B64:G64">B62+B63</f>
        <v>1130000</v>
      </c>
      <c r="C64" s="1">
        <f t="shared" si="0"/>
        <v>1720000</v>
      </c>
      <c r="D64" s="1">
        <f t="shared" si="0"/>
        <v>2310000</v>
      </c>
      <c r="E64" s="1">
        <f t="shared" si="0"/>
        <v>2900000</v>
      </c>
      <c r="F64" s="1">
        <f t="shared" si="0"/>
        <v>3490000</v>
      </c>
      <c r="G64" s="1">
        <f t="shared" si="0"/>
        <v>4080000</v>
      </c>
    </row>
    <row r="65" spans="1:7" ht="14.25">
      <c r="A65" s="2" t="s">
        <v>31</v>
      </c>
      <c r="B65" s="1">
        <f aca="true" t="shared" si="1" ref="B65:G65">B61-B64</f>
        <v>-1130000</v>
      </c>
      <c r="C65" s="1">
        <f t="shared" si="1"/>
        <v>-820000</v>
      </c>
      <c r="D65" s="1">
        <f t="shared" si="1"/>
        <v>-510000</v>
      </c>
      <c r="E65" s="1">
        <f t="shared" si="1"/>
        <v>-200000</v>
      </c>
      <c r="F65" s="1">
        <f t="shared" si="1"/>
        <v>110000</v>
      </c>
      <c r="G65" s="1">
        <f t="shared" si="1"/>
        <v>420000</v>
      </c>
    </row>
  </sheetData>
  <sheetProtection sheet="1" objects="1" scenarios="1"/>
  <printOptions/>
  <pageMargins left="0.75" right="0.394" top="0.591" bottom="0.394" header="0.5" footer="0.5"/>
  <pageSetup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796875" defaultRowHeight="4.5" customHeight="1"/>
  <cols>
    <col min="1" max="16384" width="0.6953125" style="16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Ｌｏｃｕｓ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502損益分岐点分析</dc:title>
  <dc:subject/>
  <dc:creator>LOCUS CO.</dc:creator>
  <cp:keywords/>
  <dc:description/>
  <cp:lastModifiedBy>Ｌｏｃｕｓ</cp:lastModifiedBy>
  <cp:lastPrinted>1997-02-22T11:32:27Z</cp:lastPrinted>
  <dcterms:created xsi:type="dcterms:W3CDTF">1997-02-02T19:28:28Z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